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ozOE\Desktop\НАИНА\СЕТЕВЫЕ ДЛЯ РАЗМЕЩЕНИЯ НА САЙТЕ\Отчет о ходе реализации муниципальных программ за октябрь 2014\"/>
    </mc:Choice>
  </mc:AlternateContent>
  <bookViews>
    <workbookView xWindow="480" yWindow="120" windowWidth="27795" windowHeight="12780"/>
  </bookViews>
  <sheets>
    <sheet name="Лист1" sheetId="1" r:id="rId1"/>
  </sheets>
  <definedNames>
    <definedName name="_xlnm.Print_Titles" localSheetId="0">Лист1!$A:$A,Лист1!$4:$5</definedName>
    <definedName name="_xlnm.Print_Area" localSheetId="0">Лист1!$A$1:$AG$129</definedName>
  </definedNames>
  <calcPr calcId="152511"/>
</workbook>
</file>

<file path=xl/calcChain.xml><?xml version="1.0" encoding="utf-8"?>
<calcChain xmlns="http://schemas.openxmlformats.org/spreadsheetml/2006/main">
  <c r="E119" i="1" l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H118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B118" i="1"/>
  <c r="H119" i="1"/>
  <c r="H117" i="1"/>
  <c r="B117" i="1" s="1"/>
  <c r="C81" i="1"/>
  <c r="C82" i="1"/>
  <c r="B81" i="1"/>
  <c r="B82" i="1"/>
  <c r="C76" i="1"/>
  <c r="C119" i="1" s="1"/>
  <c r="C77" i="1"/>
  <c r="C75" i="1"/>
  <c r="B76" i="1"/>
  <c r="B77" i="1"/>
  <c r="D77" i="1"/>
  <c r="D73" i="1" s="1"/>
  <c r="B75" i="1"/>
  <c r="E74" i="1"/>
  <c r="C74" i="1"/>
  <c r="B74" i="1"/>
  <c r="F74" i="1" s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Z110" i="1" s="1"/>
  <c r="AA111" i="1"/>
  <c r="AA110" i="1" s="1"/>
  <c r="AB111" i="1"/>
  <c r="AB110" i="1" s="1"/>
  <c r="AC111" i="1"/>
  <c r="AD111" i="1"/>
  <c r="AE111" i="1"/>
  <c r="H111" i="1"/>
  <c r="D115" i="1"/>
  <c r="D114" i="1"/>
  <c r="E113" i="1"/>
  <c r="C113" i="1"/>
  <c r="B113" i="1"/>
  <c r="E112" i="1"/>
  <c r="C112" i="1"/>
  <c r="B112" i="1"/>
  <c r="F112" i="1" s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Z103" i="1" s="1"/>
  <c r="AA104" i="1"/>
  <c r="AA103" i="1" s="1"/>
  <c r="AB104" i="1"/>
  <c r="AB103" i="1" s="1"/>
  <c r="AC104" i="1"/>
  <c r="AD104" i="1"/>
  <c r="AE104" i="1"/>
  <c r="H104" i="1"/>
  <c r="D108" i="1"/>
  <c r="D107" i="1"/>
  <c r="E106" i="1"/>
  <c r="C106" i="1"/>
  <c r="B106" i="1"/>
  <c r="E105" i="1"/>
  <c r="C105" i="1"/>
  <c r="C104" i="1" s="1"/>
  <c r="C103" i="1" s="1"/>
  <c r="B105" i="1"/>
  <c r="D104" i="1"/>
  <c r="D103" i="1" s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Z92" i="1" s="1"/>
  <c r="AA95" i="1"/>
  <c r="AA92" i="1" s="1"/>
  <c r="AB95" i="1"/>
  <c r="AB92" i="1" s="1"/>
  <c r="AC95" i="1"/>
  <c r="AD95" i="1"/>
  <c r="H95" i="1"/>
  <c r="D99" i="1"/>
  <c r="D98" i="1"/>
  <c r="E97" i="1"/>
  <c r="G97" i="1" s="1"/>
  <c r="C97" i="1"/>
  <c r="B97" i="1"/>
  <c r="D96" i="1"/>
  <c r="C96" i="1"/>
  <c r="C95" i="1" s="1"/>
  <c r="B96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H83" i="1"/>
  <c r="D87" i="1"/>
  <c r="D83" i="1" s="1"/>
  <c r="D86" i="1"/>
  <c r="E85" i="1"/>
  <c r="E83" i="1" s="1"/>
  <c r="C85" i="1"/>
  <c r="B85" i="1"/>
  <c r="E84" i="1"/>
  <c r="C84" i="1"/>
  <c r="C83" i="1" s="1"/>
  <c r="B84" i="1"/>
  <c r="D82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H78" i="1"/>
  <c r="E80" i="1"/>
  <c r="C80" i="1"/>
  <c r="B80" i="1"/>
  <c r="E79" i="1"/>
  <c r="C79" i="1"/>
  <c r="B79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H73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H68" i="1"/>
  <c r="D72" i="1"/>
  <c r="D71" i="1"/>
  <c r="E70" i="1"/>
  <c r="G70" i="1" s="1"/>
  <c r="C70" i="1"/>
  <c r="B70" i="1"/>
  <c r="B68" i="1" s="1"/>
  <c r="D69" i="1"/>
  <c r="C69" i="1"/>
  <c r="C68" i="1" s="1"/>
  <c r="B69" i="1"/>
  <c r="E68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H6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H53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H58" i="1"/>
  <c r="D66" i="1"/>
  <c r="D63" i="1" s="1"/>
  <c r="D67" i="1"/>
  <c r="C65" i="1"/>
  <c r="B65" i="1"/>
  <c r="F64" i="1"/>
  <c r="C64" i="1"/>
  <c r="C63" i="1" s="1"/>
  <c r="B64" i="1"/>
  <c r="C59" i="1"/>
  <c r="C60" i="1"/>
  <c r="D62" i="1"/>
  <c r="D61" i="1"/>
  <c r="D58" i="1" s="1"/>
  <c r="B60" i="1"/>
  <c r="B59" i="1"/>
  <c r="F59" i="1" s="1"/>
  <c r="D56" i="1"/>
  <c r="D57" i="1"/>
  <c r="C55" i="1"/>
  <c r="B55" i="1"/>
  <c r="B54" i="1"/>
  <c r="E55" i="1"/>
  <c r="C53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H39" i="1"/>
  <c r="D41" i="1"/>
  <c r="C41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A32" i="1" s="1"/>
  <c r="AB34" i="1"/>
  <c r="AB32" i="1" s="1"/>
  <c r="AC34" i="1"/>
  <c r="AD34" i="1"/>
  <c r="H34" i="1"/>
  <c r="D36" i="1"/>
  <c r="C36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H20" i="1"/>
  <c r="E22" i="1"/>
  <c r="D22" i="1"/>
  <c r="D118" i="1" s="1"/>
  <c r="C22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H11" i="1"/>
  <c r="D13" i="1"/>
  <c r="C13" i="1"/>
  <c r="D28" i="1"/>
  <c r="C28" i="1"/>
  <c r="C118" i="1" l="1"/>
  <c r="Z32" i="1"/>
  <c r="C58" i="1"/>
  <c r="B63" i="1"/>
  <c r="AD51" i="1"/>
  <c r="Z51" i="1"/>
  <c r="E104" i="1"/>
  <c r="E103" i="1" s="1"/>
  <c r="E111" i="1"/>
  <c r="F111" i="1" s="1"/>
  <c r="AC51" i="1"/>
  <c r="F113" i="1"/>
  <c r="B119" i="1"/>
  <c r="B53" i="1"/>
  <c r="D119" i="1"/>
  <c r="AB51" i="1"/>
  <c r="AA51" i="1"/>
  <c r="B78" i="1"/>
  <c r="D53" i="1"/>
  <c r="F68" i="1"/>
  <c r="F54" i="1"/>
  <c r="B58" i="1"/>
  <c r="B111" i="1"/>
  <c r="F119" i="1"/>
  <c r="C78" i="1"/>
  <c r="C73" i="1"/>
  <c r="B73" i="1"/>
  <c r="E78" i="1"/>
  <c r="F78" i="1" s="1"/>
  <c r="D111" i="1"/>
  <c r="C111" i="1"/>
  <c r="B104" i="1"/>
  <c r="F104" i="1" s="1"/>
  <c r="G106" i="1"/>
  <c r="G104" i="1"/>
  <c r="F105" i="1"/>
  <c r="F106" i="1"/>
  <c r="D95" i="1"/>
  <c r="B95" i="1"/>
  <c r="F97" i="1"/>
  <c r="B83" i="1"/>
  <c r="F83" i="1" s="1"/>
  <c r="F84" i="1"/>
  <c r="F85" i="1"/>
  <c r="D78" i="1"/>
  <c r="F80" i="1"/>
  <c r="F79" i="1"/>
  <c r="D68" i="1"/>
  <c r="F70" i="1"/>
  <c r="F55" i="1"/>
  <c r="E53" i="1"/>
  <c r="V26" i="1"/>
  <c r="W26" i="1"/>
  <c r="X26" i="1"/>
  <c r="Y26" i="1"/>
  <c r="Z26" i="1"/>
  <c r="Z25" i="1" s="1"/>
  <c r="AA26" i="1"/>
  <c r="AA25" i="1" s="1"/>
  <c r="AB26" i="1"/>
  <c r="AB25" i="1" s="1"/>
  <c r="F53" i="1" l="1"/>
  <c r="E41" i="1"/>
  <c r="E36" i="1"/>
  <c r="E35" i="1"/>
  <c r="E13" i="1"/>
  <c r="C35" i="1"/>
  <c r="C117" i="1" s="1"/>
  <c r="D35" i="1"/>
  <c r="D117" i="1" l="1"/>
  <c r="D34" i="1"/>
  <c r="G41" i="1"/>
  <c r="D92" i="1"/>
  <c r="U26" i="1" l="1"/>
  <c r="T26" i="1"/>
  <c r="B28" i="1" l="1"/>
  <c r="O116" i="1" l="1"/>
  <c r="C34" i="1"/>
  <c r="G13" i="1" l="1"/>
  <c r="AE25" i="1" l="1"/>
  <c r="E11" i="1" l="1"/>
  <c r="D11" i="1"/>
  <c r="C11" i="1"/>
  <c r="G11" i="1" l="1"/>
  <c r="G36" i="1"/>
  <c r="G35" i="1"/>
  <c r="D20" i="1"/>
  <c r="B22" i="1"/>
  <c r="B20" i="1" s="1"/>
  <c r="C20" i="1"/>
  <c r="E39" i="1" l="1"/>
  <c r="D39" i="1"/>
  <c r="C39" i="1"/>
  <c r="E34" i="1"/>
  <c r="G34" i="1" l="1"/>
  <c r="N9" i="1"/>
  <c r="N7" i="1" s="1"/>
  <c r="B35" i="1" l="1"/>
  <c r="B48" i="1"/>
  <c r="B13" i="1"/>
  <c r="F13" i="1" s="1"/>
  <c r="B14" i="1"/>
  <c r="B15" i="1"/>
  <c r="B12" i="1"/>
  <c r="F35" i="1" l="1"/>
  <c r="B11" i="1"/>
  <c r="F11" i="1" s="1"/>
  <c r="B110" i="1" l="1"/>
  <c r="G110" i="1"/>
  <c r="F110" i="1"/>
  <c r="E110" i="1"/>
  <c r="D110" i="1"/>
  <c r="AE110" i="1"/>
  <c r="AD110" i="1"/>
  <c r="AC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C110" i="1"/>
  <c r="AE102" i="1"/>
  <c r="AE101" i="1" s="1"/>
  <c r="AD103" i="1"/>
  <c r="AC103" i="1"/>
  <c r="Y103" i="1"/>
  <c r="B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I101" i="1"/>
  <c r="G101" i="1"/>
  <c r="F101" i="1"/>
  <c r="E101" i="1"/>
  <c r="C101" i="1"/>
  <c r="B101" i="1"/>
  <c r="B92" i="1"/>
  <c r="AE96" i="1"/>
  <c r="AD92" i="1"/>
  <c r="X92" i="1"/>
  <c r="W92" i="1"/>
  <c r="V92" i="1"/>
  <c r="U92" i="1"/>
  <c r="T92" i="1"/>
  <c r="S92" i="1"/>
  <c r="C92" i="1"/>
  <c r="AC92" i="1"/>
  <c r="Y92" i="1"/>
  <c r="R92" i="1"/>
  <c r="Q92" i="1"/>
  <c r="P92" i="1"/>
  <c r="O92" i="1"/>
  <c r="N92" i="1"/>
  <c r="M92" i="1"/>
  <c r="L92" i="1"/>
  <c r="K92" i="1"/>
  <c r="J92" i="1"/>
  <c r="I92" i="1"/>
  <c r="H92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E82" i="1"/>
  <c r="AE81" i="1" s="1"/>
  <c r="AE78" i="1" s="1"/>
  <c r="AE76" i="1" s="1"/>
  <c r="AE60" i="1"/>
  <c r="AE54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D45" i="1"/>
  <c r="AD44" i="1" s="1"/>
  <c r="AC45" i="1"/>
  <c r="AC44" i="1" s="1"/>
  <c r="AB45" i="1"/>
  <c r="AB44" i="1" s="1"/>
  <c r="AA45" i="1"/>
  <c r="AA44" i="1" s="1"/>
  <c r="Z45" i="1"/>
  <c r="Z44" i="1" s="1"/>
  <c r="Y45" i="1"/>
  <c r="Y44" i="1" s="1"/>
  <c r="X45" i="1"/>
  <c r="X44" i="1" s="1"/>
  <c r="W45" i="1"/>
  <c r="W44" i="1" s="1"/>
  <c r="V45" i="1"/>
  <c r="V44" i="1" s="1"/>
  <c r="U45" i="1"/>
  <c r="U44" i="1" s="1"/>
  <c r="T45" i="1"/>
  <c r="S45" i="1"/>
  <c r="S44" i="1" s="1"/>
  <c r="R45" i="1"/>
  <c r="R44" i="1" s="1"/>
  <c r="Q45" i="1"/>
  <c r="Q44" i="1" s="1"/>
  <c r="P45" i="1"/>
  <c r="P44" i="1" s="1"/>
  <c r="O45" i="1"/>
  <c r="O44" i="1" s="1"/>
  <c r="N45" i="1"/>
  <c r="N44" i="1" s="1"/>
  <c r="M45" i="1"/>
  <c r="M44" i="1" s="1"/>
  <c r="L45" i="1"/>
  <c r="L44" i="1" s="1"/>
  <c r="K45" i="1"/>
  <c r="K44" i="1" s="1"/>
  <c r="J45" i="1"/>
  <c r="J44" i="1" s="1"/>
  <c r="I45" i="1"/>
  <c r="H45" i="1"/>
  <c r="H44" i="1" s="1"/>
  <c r="G45" i="1"/>
  <c r="G44" i="1" s="1"/>
  <c r="F45" i="1"/>
  <c r="F44" i="1" s="1"/>
  <c r="E45" i="1"/>
  <c r="E44" i="1" s="1"/>
  <c r="D45" i="1"/>
  <c r="D44" i="1" s="1"/>
  <c r="C45" i="1"/>
  <c r="C44" i="1" s="1"/>
  <c r="B45" i="1"/>
  <c r="B44" i="1" s="1"/>
  <c r="AE44" i="1"/>
  <c r="T44" i="1"/>
  <c r="I44" i="1"/>
  <c r="B41" i="1"/>
  <c r="AA31" i="1"/>
  <c r="Q32" i="1"/>
  <c r="Q31" i="1" s="1"/>
  <c r="O32" i="1"/>
  <c r="O31" i="1" s="1"/>
  <c r="K32" i="1"/>
  <c r="K31" i="1" s="1"/>
  <c r="AE38" i="1"/>
  <c r="AE34" i="1" s="1"/>
  <c r="AE32" i="1" s="1"/>
  <c r="B36" i="1"/>
  <c r="B34" i="1" s="1"/>
  <c r="Y32" i="1"/>
  <c r="Y31" i="1" s="1"/>
  <c r="M32" i="1"/>
  <c r="M31" i="1" s="1"/>
  <c r="I32" i="1"/>
  <c r="I31" i="1" s="1"/>
  <c r="AD26" i="1"/>
  <c r="AD25" i="1" s="1"/>
  <c r="AC26" i="1"/>
  <c r="AC25" i="1" s="1"/>
  <c r="Y25" i="1"/>
  <c r="X25" i="1"/>
  <c r="W25" i="1"/>
  <c r="V25" i="1"/>
  <c r="U25" i="1"/>
  <c r="T25" i="1"/>
  <c r="S25" i="1"/>
  <c r="R26" i="1"/>
  <c r="R25" i="1" s="1"/>
  <c r="Q26" i="1"/>
  <c r="Q25" i="1" s="1"/>
  <c r="P26" i="1"/>
  <c r="P25" i="1" s="1"/>
  <c r="O26" i="1"/>
  <c r="O25" i="1" s="1"/>
  <c r="N26" i="1"/>
  <c r="N25" i="1" s="1"/>
  <c r="M26" i="1"/>
  <c r="M25" i="1" s="1"/>
  <c r="L26" i="1"/>
  <c r="L25" i="1" s="1"/>
  <c r="K26" i="1"/>
  <c r="K25" i="1" s="1"/>
  <c r="J26" i="1"/>
  <c r="J25" i="1" s="1"/>
  <c r="I26" i="1"/>
  <c r="I25" i="1" s="1"/>
  <c r="H26" i="1"/>
  <c r="H25" i="1" s="1"/>
  <c r="D26" i="1"/>
  <c r="D25" i="1" s="1"/>
  <c r="C26" i="1"/>
  <c r="C25" i="1" s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B17" i="1"/>
  <c r="B9" i="1"/>
  <c r="B7" i="1" s="1"/>
  <c r="AE9" i="1"/>
  <c r="AD9" i="1"/>
  <c r="AD7" i="1" s="1"/>
  <c r="AC9" i="1"/>
  <c r="AC7" i="1" s="1"/>
  <c r="AB9" i="1"/>
  <c r="AB7" i="1" s="1"/>
  <c r="AA9" i="1"/>
  <c r="Z9" i="1"/>
  <c r="Z7" i="1" s="1"/>
  <c r="Y9" i="1"/>
  <c r="Y7" i="1" s="1"/>
  <c r="Y6" i="1" s="1"/>
  <c r="X9" i="1"/>
  <c r="W9" i="1"/>
  <c r="W7" i="1" s="1"/>
  <c r="V9" i="1"/>
  <c r="V7" i="1" s="1"/>
  <c r="U9" i="1"/>
  <c r="U7" i="1" s="1"/>
  <c r="T9" i="1"/>
  <c r="T7" i="1" s="1"/>
  <c r="S9" i="1"/>
  <c r="S7" i="1" s="1"/>
  <c r="R9" i="1"/>
  <c r="R7" i="1" s="1"/>
  <c r="Q9" i="1"/>
  <c r="Q7" i="1" s="1"/>
  <c r="P9" i="1"/>
  <c r="P7" i="1" s="1"/>
  <c r="O9" i="1"/>
  <c r="O7" i="1" s="1"/>
  <c r="M9" i="1"/>
  <c r="M7" i="1" s="1"/>
  <c r="L9" i="1"/>
  <c r="L7" i="1" s="1"/>
  <c r="K9" i="1"/>
  <c r="K7" i="1" s="1"/>
  <c r="J9" i="1"/>
  <c r="J7" i="1" s="1"/>
  <c r="I9" i="1"/>
  <c r="I7" i="1" s="1"/>
  <c r="H9" i="1"/>
  <c r="H7" i="1" s="1"/>
  <c r="G9" i="1"/>
  <c r="F9" i="1"/>
  <c r="F7" i="1" s="1"/>
  <c r="E9" i="1"/>
  <c r="D9" i="1"/>
  <c r="D7" i="1" s="1"/>
  <c r="C9" i="1"/>
  <c r="C7" i="1" s="1"/>
  <c r="G7" i="1"/>
  <c r="W6" i="1" l="1"/>
  <c r="AA7" i="1"/>
  <c r="AA6" i="1" s="1"/>
  <c r="AE53" i="1"/>
  <c r="AE75" i="1"/>
  <c r="E75" i="1" s="1"/>
  <c r="AE119" i="1"/>
  <c r="AE59" i="1"/>
  <c r="AE58" i="1" s="1"/>
  <c r="E60" i="1"/>
  <c r="AC47" i="1"/>
  <c r="X47" i="1"/>
  <c r="W47" i="1"/>
  <c r="O47" i="1"/>
  <c r="AE95" i="1"/>
  <c r="AE92" i="1" s="1"/>
  <c r="AE90" i="1" s="1"/>
  <c r="E96" i="1"/>
  <c r="E117" i="1" s="1"/>
  <c r="V47" i="1"/>
  <c r="AE73" i="1"/>
  <c r="E65" i="1"/>
  <c r="AE63" i="1"/>
  <c r="J32" i="1"/>
  <c r="J31" i="1" s="1"/>
  <c r="L6" i="1"/>
  <c r="V6" i="1"/>
  <c r="Z6" i="1"/>
  <c r="AC32" i="1"/>
  <c r="AC31" i="1" s="1"/>
  <c r="U32" i="1"/>
  <c r="U31" i="1" s="1"/>
  <c r="W32" i="1"/>
  <c r="W31" i="1" s="1"/>
  <c r="AE28" i="1"/>
  <c r="AE48" i="1" s="1"/>
  <c r="AE7" i="1"/>
  <c r="AE6" i="1" s="1"/>
  <c r="AE116" i="1" s="1"/>
  <c r="X7" i="1"/>
  <c r="X6" i="1" s="1"/>
  <c r="C51" i="1"/>
  <c r="C47" i="1" s="1"/>
  <c r="G51" i="1"/>
  <c r="D51" i="1"/>
  <c r="D47" i="1" s="1"/>
  <c r="N32" i="1"/>
  <c r="N31" i="1" s="1"/>
  <c r="AB47" i="1"/>
  <c r="K47" i="1"/>
  <c r="H6" i="1"/>
  <c r="Q6" i="1"/>
  <c r="U6" i="1"/>
  <c r="AC6" i="1"/>
  <c r="N6" i="1"/>
  <c r="S32" i="1"/>
  <c r="S31" i="1" s="1"/>
  <c r="Y51" i="1"/>
  <c r="Y47" i="1" s="1"/>
  <c r="I6" i="1"/>
  <c r="T6" i="1"/>
  <c r="AB6" i="1"/>
  <c r="S47" i="1"/>
  <c r="F41" i="1"/>
  <c r="B39" i="1"/>
  <c r="F39" i="1" s="1"/>
  <c r="G39" i="1"/>
  <c r="E32" i="1"/>
  <c r="E31" i="1" s="1"/>
  <c r="P47" i="1"/>
  <c r="R32" i="1"/>
  <c r="R31" i="1" s="1"/>
  <c r="Z31" i="1"/>
  <c r="H47" i="1"/>
  <c r="S6" i="1"/>
  <c r="H32" i="1"/>
  <c r="H31" i="1" s="1"/>
  <c r="P32" i="1"/>
  <c r="P31" i="1" s="1"/>
  <c r="T32" i="1"/>
  <c r="T31" i="1" s="1"/>
  <c r="AB31" i="1"/>
  <c r="J47" i="1"/>
  <c r="N47" i="1"/>
  <c r="R47" i="1"/>
  <c r="D6" i="1"/>
  <c r="M6" i="1"/>
  <c r="V32" i="1"/>
  <c r="V31" i="1" s="1"/>
  <c r="AD32" i="1"/>
  <c r="AD31" i="1" s="1"/>
  <c r="L47" i="1"/>
  <c r="R6" i="1"/>
  <c r="AD6" i="1"/>
  <c r="C6" i="1"/>
  <c r="K6" i="1"/>
  <c r="Z47" i="1"/>
  <c r="I47" i="1"/>
  <c r="M47" i="1"/>
  <c r="Q47" i="1"/>
  <c r="U47" i="1"/>
  <c r="X32" i="1"/>
  <c r="X31" i="1" s="1"/>
  <c r="F36" i="1"/>
  <c r="P6" i="1"/>
  <c r="T47" i="1"/>
  <c r="AD47" i="1"/>
  <c r="O6" i="1"/>
  <c r="L32" i="1"/>
  <c r="L31" i="1" s="1"/>
  <c r="J6" i="1"/>
  <c r="B26" i="1"/>
  <c r="B25" i="1" s="1"/>
  <c r="B6" i="1" s="1"/>
  <c r="AE117" i="1" l="1"/>
  <c r="AE51" i="1"/>
  <c r="AE50" i="1" s="1"/>
  <c r="G117" i="1"/>
  <c r="F117" i="1"/>
  <c r="AD116" i="1"/>
  <c r="F75" i="1"/>
  <c r="E73" i="1"/>
  <c r="F73" i="1" s="1"/>
  <c r="F60" i="1"/>
  <c r="E58" i="1"/>
  <c r="F58" i="1" s="1"/>
  <c r="E28" i="1"/>
  <c r="F28" i="1" s="1"/>
  <c r="AE118" i="1"/>
  <c r="Z116" i="1"/>
  <c r="L116" i="1"/>
  <c r="E95" i="1"/>
  <c r="F65" i="1"/>
  <c r="E63" i="1"/>
  <c r="G65" i="1"/>
  <c r="I116" i="1"/>
  <c r="AA47" i="1"/>
  <c r="AA116" i="1" s="1"/>
  <c r="X116" i="1"/>
  <c r="G22" i="1"/>
  <c r="T116" i="1"/>
  <c r="B32" i="1"/>
  <c r="B31" i="1" s="1"/>
  <c r="F31" i="1" s="1"/>
  <c r="S116" i="1"/>
  <c r="AB116" i="1"/>
  <c r="P116" i="1"/>
  <c r="V116" i="1"/>
  <c r="W116" i="1"/>
  <c r="J116" i="1"/>
  <c r="R116" i="1"/>
  <c r="M116" i="1"/>
  <c r="Y116" i="1"/>
  <c r="AC116" i="1"/>
  <c r="Q116" i="1"/>
  <c r="K116" i="1"/>
  <c r="N116" i="1"/>
  <c r="H116" i="1"/>
  <c r="U116" i="1"/>
  <c r="F34" i="1"/>
  <c r="F22" i="1"/>
  <c r="E20" i="1"/>
  <c r="C32" i="1"/>
  <c r="D32" i="1"/>
  <c r="D31" i="1" s="1"/>
  <c r="D116" i="1" s="1"/>
  <c r="B51" i="1"/>
  <c r="B47" i="1" s="1"/>
  <c r="B116" i="1" l="1"/>
  <c r="E118" i="1"/>
  <c r="G118" i="1" s="1"/>
  <c r="E26" i="1"/>
  <c r="G28" i="1"/>
  <c r="F95" i="1"/>
  <c r="F92" i="1" s="1"/>
  <c r="G95" i="1"/>
  <c r="G92" i="1" s="1"/>
  <c r="G47" i="1" s="1"/>
  <c r="E92" i="1"/>
  <c r="F63" i="1"/>
  <c r="F51" i="1" s="1"/>
  <c r="E51" i="1"/>
  <c r="E7" i="1"/>
  <c r="G20" i="1"/>
  <c r="F20" i="1"/>
  <c r="C31" i="1"/>
  <c r="C116" i="1" s="1"/>
  <c r="G32" i="1"/>
  <c r="AG116" i="1"/>
  <c r="F32" i="1"/>
  <c r="E25" i="1" l="1"/>
  <c r="E6" i="1" s="1"/>
  <c r="F26" i="1"/>
  <c r="G26" i="1"/>
  <c r="F47" i="1"/>
  <c r="E47" i="1"/>
  <c r="G31" i="1"/>
  <c r="G25" i="1"/>
  <c r="F25" i="1"/>
  <c r="F118" i="1"/>
  <c r="E116" i="1" l="1"/>
  <c r="F116" i="1" s="1"/>
  <c r="G6" i="1"/>
  <c r="F6" i="1"/>
  <c r="G116" i="1" l="1"/>
</calcChain>
</file>

<file path=xl/sharedStrings.xml><?xml version="1.0" encoding="utf-8"?>
<sst xmlns="http://schemas.openxmlformats.org/spreadsheetml/2006/main" count="178" uniqueCount="89">
  <si>
    <t>Мероприятия программы</t>
  </si>
  <si>
    <t>План на 2014 год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</si>
  <si>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</si>
  <si>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</si>
  <si>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</si>
  <si>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</si>
  <si>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</si>
  <si>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</si>
  <si>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</si>
  <si>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</si>
  <si>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</si>
  <si>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</si>
  <si>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</si>
  <si>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</si>
  <si>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</si>
  <si>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</si>
  <si>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</si>
  <si>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</si>
  <si>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</si>
  <si>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</si>
  <si>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</si>
  <si>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"Совершенствование системы муниципального стратегического управления"</t>
  </si>
  <si>
    <t>Задача  1 "Создание условий для устойчивого экономического роста. Совершенстовование нормативно-правовой и методологической базы"</t>
  </si>
  <si>
    <t>Мероприятия:</t>
  </si>
  <si>
    <t>1. "Разработка среднесрочных, долгосрочных прогнозов социально-экономического развития города Когалыма"</t>
  </si>
  <si>
    <t>бюджет города Когалыма</t>
  </si>
  <si>
    <t>2. "Мониторинг социально-экономического развития города Когалыма"</t>
  </si>
  <si>
    <t>3. "Методологическое руководство при разработке и реализации муниципальных программ и ведомственных целевых программ"</t>
  </si>
  <si>
    <t>Задача  2 "Создание условий для удовлетворения спроса населения на товары и услуги"</t>
  </si>
  <si>
    <t>4. "Создание условий для обеспечения населения услугами торговли, общественного питания и бытового обслуживания"</t>
  </si>
  <si>
    <t>Задача  3 "Обеспечение деятельности управления экономики"</t>
  </si>
  <si>
    <t>5. "Обеспечение деятельности управления экономики Администрации города Когалыма"</t>
  </si>
  <si>
    <t>бюджет автономного округа</t>
  </si>
  <si>
    <t>федеральный бюджет</t>
  </si>
  <si>
    <t>привлеченные средства</t>
  </si>
  <si>
    <t>Подпрограмма 2. "Совершенствование государственного и муниципального управления"</t>
  </si>
  <si>
    <t>Задача  4 "Оптимизация предоставления муниципальных услуг, в том числе путем организации их предоставления по принципу "одного окна""</t>
  </si>
  <si>
    <t>6. "Обеспечение деятельности муниципального автономного учреждения "Многофункциональный центр предоставления государственных и муниципальных услуг"</t>
  </si>
  <si>
    <t>7. "Реализация административной реформы в городе Когалыме в рамках полномочий Администрации города Когалыма"</t>
  </si>
  <si>
    <t>Подпрограмма 3. "Формирование благоприятной инвестиционной среды"</t>
  </si>
  <si>
    <t>Задача  5 "Исследование инвестиционного потенциала территории муниципального образования город Когалым";                                                              Задача 6. "Разработка нормативных актов для привлечения инвестиций, формирование открытой информации для инвесторов"</t>
  </si>
  <si>
    <t>Подпрограмма 4. "Развитие малого и среднего предпринимательства в городе Когалыме на 2014-2016 годы"</t>
  </si>
  <si>
    <t>Задача  7 "Формирование нормативно-правовой базы в сфере малого и среднего предпринимательства"</t>
  </si>
  <si>
    <t>9. "Анализ действующих нормативных актов, затрагивающих интересы субъектов малого и среднего предпринимательства города Когалыма (далее - Субъекты) и разработка муниципальных нормативных правовых актов, направленных на реализацию мероприятий подпрограммы "Развитие малого и среднего предпринимательства в городе Когалыме на 2014-2016 годы" (далее - Подпрограмма РМСП)</t>
  </si>
  <si>
    <t>Задача  8 "Оказание финансовой поддержки Субъектам и организациям, образующим инфраструктуру поддержки субъектов малого и среднего предпринимательства в городе Когалыме (далее - Организация)"</t>
  </si>
  <si>
    <t>10. "Финансовая поддержка Организаций (бизнес-инкубирование)"</t>
  </si>
  <si>
    <t>11. "Создание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</t>
  </si>
  <si>
    <t>12. "Финансовая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услугам"</t>
  </si>
  <si>
    <t>13. "Возмещение затрат социальному предпринимательству и семейному бизнесу"</t>
  </si>
  <si>
    <t>14. "Финансовая поддержка социального предпринимательства, в том числе: предоставление грантовой поддержки социальному предпринимательству"</t>
  </si>
  <si>
    <t>15. "Грантовая поддержка начинающих предпринимателей"</t>
  </si>
  <si>
    <t>16. "Развитие молодежного предпринимательства"</t>
  </si>
  <si>
    <t>Задача 9 "Оказание имущественной поддержки Субъектам"</t>
  </si>
  <si>
    <t>17. "Предоставление муниципального имущества во владение и (или) во временное пользование Субъектам и Оргаизациям на врзмездной основе и на льготных условиях"</t>
  </si>
  <si>
    <t>18. "Предоставление Субъектам в аренду земельных участков под строительство объектов для осуществления социально-значимых (приоритетных) видов деятельности"</t>
  </si>
  <si>
    <t>Задача 10 "Обеспечение доступности для жителей города Когалыма информации о поддержке малого и среднего предпринимательства"</t>
  </si>
  <si>
    <t>19. "Размещение на официальном сайте Администрации города Когалыма в сети "Интернет" (www.admkogalym.ru) информации для Субъектов"</t>
  </si>
  <si>
    <t>20. "Размещение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предпринимательства"</t>
  </si>
  <si>
    <t>21. "Организация и проведение конференций, деловых встреч, круглых столов с участием Субъектов"</t>
  </si>
  <si>
    <t>Задача 11 "Обеспечение доступности консультационной поддержки для Субъектов"</t>
  </si>
  <si>
    <t>22. "Предоставление консультаций Субъектам"</t>
  </si>
  <si>
    <t>Задача 12 "Создание условий для повышения уровня знаний субъектов малого и среднего предпринимательства"</t>
  </si>
  <si>
    <t>23. "Проведение образовательных мероприятий для Субъектов и Организаций"</t>
  </si>
  <si>
    <t>24. "Организация взаимодействия с Бюджетным учреждением Ханты-Мансийского автономного округа - Югры "Когалымский центр занятости населения"</t>
  </si>
  <si>
    <t>Задача 13 "Содействие популяризации предпринимательской деятельности,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развития"</t>
  </si>
  <si>
    <t>25. "Организация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предпринимательстве"</t>
  </si>
  <si>
    <t>Итого по программе, в том числе</t>
  </si>
  <si>
    <t>Ответственный за составление сетевого графика</t>
  </si>
  <si>
    <t>Гранты в форме субсидии физическим лицам-победителям конкурсов в сфере услуг связи города Когалыма</t>
  </si>
  <si>
    <t xml:space="preserve">В соответствии с постановлением Администрации города Когалыма от 25.06.2014 №1506 "О конкурсе на получение гранта Администрации города Когалыма в номинации "Лучший почтовый работник города Когалыма в 2014 году", выделены средства в  форме субсидий по итогам конкурса. </t>
  </si>
  <si>
    <t>Бархатова Н.С.</t>
  </si>
  <si>
    <t>93-831</t>
  </si>
  <si>
    <t>План на 01.11.2014</t>
  </si>
  <si>
    <t>Сетевой график по реализации мероприятий муниципальной программы "Социально-экономическое развитие и инвестиции муниципального образования город Когалым на 2014-2016 годы" на 01.11.2014 г.</t>
  </si>
  <si>
    <t>Субсидия носит заявительный характер. По состоянию на 01.11.2014г. Заявок не поступало.</t>
  </si>
  <si>
    <t>Субсидия носит заявительный характер. По состоянию на 01.11.2014 согласовывается постановление на сумму 390,0 тыс. рублей.</t>
  </si>
  <si>
    <t xml:space="preserve">Разработан проект постановления Администрации города Когалыма, а так же принято постановление Администрации города Когалыма от 29.09.2014 №2404 "Об утверждении списка получателей субсидии на возмещение части затрат по арендным платежам за нежилые помещения и по предоставленным консалтинговым услугам". Субсидия выделена 3 субъектам малого и среднего предпринимательства города Когалыма на общую сумму 914,4 тыс. рублей. Субсидия носит заявительный характер. По состоянию на 01.11.2014 согласовывается постановление на сумму 388,8 тыс. рублей.                                                         </t>
  </si>
  <si>
    <t>914,42 тыс. рублей финансовую поддержку получили: ИП Саркисов В.И., ИП Жаманова С.К., ООО "Сибирское здоровье".</t>
  </si>
  <si>
    <t>С 01-03 октября 2014 года и с 06-08 октября 2014 года ФГБОУ ВПО "ЧелГУ" проведены 6 обучающих семинаров. В связи с неверным предоставлением счетов на оплату и актов сдачи-приемки документы были возвращены. По состоянию на 01.11.2014 ФГБОУ ВПО "ЧелГУ" в адрес Администрации города Когалыма направлен только счет на оплату. В настоящее время ожидается акт сдачи-приемки. После предоставления полного пакета документов оплата по муниципальному контракту будет произведена.</t>
  </si>
  <si>
    <t>Разработана документация и заключен муниципальный контракт на оказание услуг по размещению информационных материалов, трансляция объявлений "бегущей строкой" (аукцион от 23.04.2014 №0187300013714000109). Победителем аукциона признано Общество с ограниченной ответственностью "Информационно-рекламное агентство "СибирьКонсалтинг".                                             Разрабатывалась документация на право заключить муниципальный контракт на оказание услуг по размещению информационных материалов на 2015 год (проведение аукциона перенесено на апрель 2015 года).</t>
  </si>
  <si>
    <t>Разработана документация на право заключить муниципальный контракт на оказание образовательных услуг по проведению обучающих семинаров для субъектов малого и среднего предпринимательства, для работников субъектов малого и среднего предпринимательства, а так же лиц, желающих заниматься предпринимательской деятельностью (аукцион от 29.09.2014 №0187300013714000342). Победителем аукциона признано ООО "Югорский клуб выпускников Президентской программы подготовки управленческих кадров". Сумма контракта составила 180,96 тыс. рублей.</t>
  </si>
  <si>
    <t>15.08.2014 года проведена рабочая встреча субъектов социального предпринимательства и Центра инноваций социальной сферы с участием органов местного самоуправления. 30.10.2014 года проведен круглый стол на тему "Социальное предпринимательство. Потребности города Когалыма".</t>
  </si>
  <si>
    <t>Остаток денежных средств в размере 0,2 тыс. рублей образовался, в связи с невозможностью точного расчета слов в бегущую строку.                                                                                         - 29,63 тыс. рублей по данному мероприятию проходило информирование предпринимателей посредством "бегущей строки".                                                                                                Оплата за размещение информации в октябре 2014 года будет произведена 06.11.2014.</t>
  </si>
  <si>
    <t>Экономия средств сложилась в связи с долгим отсутствием вакансии специалиста-эксперта отдела потребительского рынка и развития предпринимательства.</t>
  </si>
  <si>
    <t>Профинансировано на 01.11.14</t>
  </si>
  <si>
    <t>Развитие и совершенствование форм межведомственного взаимодействия, упрощены процедуры получения государственных и муниципальных услуг, а так же повышение комфортности, качества оказания государственных и муниципальных услуг.</t>
  </si>
  <si>
    <t>Функционирует система электронной очереди "Энтер", имеется информационный киоск для обеспечения доступа к Порталу государственных услуг. Организована выдача полисов обязательного медицинского страхования медицинской комнании "Югория-Мед". По состоянию на 01.11.2014 заключенных договоров (соглашений) - 4, в том числе: с органами местного самоуправления - 2, с прочими организациями - 2.</t>
  </si>
  <si>
    <t>Начальник управления экономики</t>
  </si>
  <si>
    <t>Е.Г.Загорская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</si>
</sst>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.00;[Red]#,##0.00"/>
    <numFmt numFmtId="16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0" fontId="6" fillId="0" borderId="0" xfId="0" applyFont="1"/>
    <xf numFmtId="4" fontId="3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4" fontId="8" fillId="0" borderId="2" xfId="0" applyNumberFormat="1" applyFont="1" applyFill="1" applyBorder="1" applyAlignment="1">
      <alignment horizontal="justify" wrapText="1"/>
    </xf>
    <xf numFmtId="4" fontId="8" fillId="0" borderId="2" xfId="0" applyNumberFormat="1" applyFont="1" applyFill="1" applyBorder="1" applyAlignment="1" applyProtection="1">
      <alignment vertical="center" wrapText="1"/>
    </xf>
    <xf numFmtId="4" fontId="10" fillId="0" borderId="2" xfId="0" applyNumberFormat="1" applyFont="1" applyFill="1" applyBorder="1" applyAlignment="1" applyProtection="1">
      <alignment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justify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justify" wrapText="1"/>
    </xf>
    <xf numFmtId="0" fontId="10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10" fillId="4" borderId="2" xfId="0" applyFont="1" applyFill="1" applyBorder="1" applyAlignment="1" applyProtection="1">
      <alignment vertical="center" wrapText="1"/>
    </xf>
    <xf numFmtId="4" fontId="8" fillId="4" borderId="2" xfId="0" applyNumberFormat="1" applyFont="1" applyFill="1" applyBorder="1" applyAlignment="1" applyProtection="1">
      <alignment horizontal="right" vertical="center" wrapText="1"/>
    </xf>
    <xf numFmtId="0" fontId="10" fillId="4" borderId="2" xfId="0" applyFont="1" applyFill="1" applyBorder="1" applyAlignment="1">
      <alignment horizontal="justify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justify" wrapText="1"/>
    </xf>
    <xf numFmtId="4" fontId="10" fillId="4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horizontal="right" vertical="center"/>
    </xf>
    <xf numFmtId="165" fontId="10" fillId="0" borderId="2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8" fillId="0" borderId="2" xfId="0" applyNumberFormat="1" applyFont="1" applyFill="1" applyBorder="1" applyAlignment="1" applyProtection="1">
      <alignment horizontal="right" vertical="center"/>
    </xf>
    <xf numFmtId="4" fontId="8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3" fillId="0" borderId="0" xfId="0" applyFont="1"/>
    <xf numFmtId="0" fontId="16" fillId="0" borderId="0" xfId="0" applyFont="1"/>
    <xf numFmtId="14" fontId="5" fillId="0" borderId="0" xfId="0" applyNumberFormat="1" applyFont="1" applyAlignment="1">
      <alignment horizontal="left"/>
    </xf>
    <xf numFmtId="0" fontId="8" fillId="5" borderId="1" xfId="0" applyFont="1" applyFill="1" applyBorder="1" applyAlignment="1">
      <alignment vertical="center" wrapText="1"/>
    </xf>
    <xf numFmtId="165" fontId="8" fillId="5" borderId="2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 applyProtection="1">
      <alignment horizontal="center" vertical="center" wrapText="1"/>
    </xf>
    <xf numFmtId="4" fontId="10" fillId="5" borderId="2" xfId="0" applyNumberFormat="1" applyFont="1" applyFill="1" applyBorder="1" applyAlignment="1" applyProtection="1">
      <alignment vertical="center" wrapText="1"/>
    </xf>
    <xf numFmtId="4" fontId="8" fillId="5" borderId="2" xfId="0" applyNumberFormat="1" applyFont="1" applyFill="1" applyBorder="1" applyAlignment="1" applyProtection="1">
      <alignment horizontal="center" vertical="center" wrapText="1"/>
    </xf>
    <xf numFmtId="4" fontId="10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13" fillId="5" borderId="0" xfId="0" applyFont="1" applyFill="1"/>
    <xf numFmtId="0" fontId="0" fillId="5" borderId="0" xfId="0" applyFill="1"/>
    <xf numFmtId="4" fontId="10" fillId="6" borderId="2" xfId="0" applyNumberFormat="1" applyFont="1" applyFill="1" applyBorder="1" applyAlignment="1">
      <alignment horizontal="center" vertical="center" wrapText="1"/>
    </xf>
    <xf numFmtId="4" fontId="10" fillId="6" borderId="2" xfId="0" applyNumberFormat="1" applyFont="1" applyFill="1" applyBorder="1" applyAlignment="1" applyProtection="1">
      <alignment vertical="center" wrapText="1"/>
    </xf>
    <xf numFmtId="4" fontId="8" fillId="6" borderId="2" xfId="0" applyNumberFormat="1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 applyProtection="1">
      <alignment horizontal="center" vertical="center" wrapText="1"/>
    </xf>
    <xf numFmtId="165" fontId="8" fillId="5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6" borderId="0" xfId="0" applyFill="1"/>
    <xf numFmtId="0" fontId="14" fillId="0" borderId="0" xfId="0" applyFont="1" applyFill="1"/>
    <xf numFmtId="165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15" fillId="6" borderId="0" xfId="0" applyFont="1" applyFill="1"/>
    <xf numFmtId="0" fontId="8" fillId="6" borderId="1" xfId="0" applyFont="1" applyFill="1" applyBorder="1" applyAlignment="1">
      <alignment vertical="center" wrapText="1"/>
    </xf>
    <xf numFmtId="4" fontId="10" fillId="6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/>
    <xf numFmtId="165" fontId="8" fillId="0" borderId="2" xfId="0" applyNumberFormat="1" applyFont="1" applyFill="1" applyBorder="1" applyAlignment="1">
      <alignment horizontal="center" vertical="center" wrapText="1"/>
    </xf>
    <xf numFmtId="165" fontId="8" fillId="6" borderId="2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8" fillId="0" borderId="3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8" fillId="5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7" fillId="0" borderId="0" xfId="0" applyFont="1" applyAlignment="1"/>
    <xf numFmtId="165" fontId="8" fillId="6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28"/>
  <sheetViews>
    <sheetView tabSelected="1" view="pageBreakPreview" zoomScale="60" zoomScaleNormal="100" workbookViewId="0">
      <pane xSplit="1" ySplit="5" topLeftCell="B105" activePane="bottomRight" state="frozen"/>
      <selection pane="topRight" activeCell="B1" sqref="B1"/>
      <selection pane="bottomLeft" activeCell="A4" sqref="A4"/>
      <selection pane="bottomRight" activeCell="AF106" sqref="AF106"/>
    </sheetView>
  </sheetViews>
  <sheetFormatPr defaultRowHeight="15" x14ac:dyDescent="0.25"/>
  <cols>
    <col min="1" max="1" width="61.42578125" customWidth="1"/>
    <col min="2" max="2" width="13.85546875" customWidth="1"/>
    <col min="3" max="3" width="14.28515625" customWidth="1"/>
    <col min="4" max="4" width="13.85546875" customWidth="1"/>
    <col min="5" max="5" width="13.42578125" customWidth="1"/>
    <col min="6" max="6" width="9.28515625" bestFit="1" customWidth="1"/>
    <col min="7" max="7" width="11.28515625" bestFit="1" customWidth="1"/>
    <col min="8" max="8" width="11.42578125" customWidth="1"/>
    <col min="9" max="9" width="12.85546875" customWidth="1"/>
    <col min="10" max="10" width="11.7109375" customWidth="1"/>
    <col min="11" max="11" width="11.42578125" customWidth="1"/>
    <col min="12" max="12" width="12.42578125" customWidth="1"/>
    <col min="13" max="13" width="11.7109375" customWidth="1"/>
    <col min="14" max="14" width="12.140625" style="76" customWidth="1"/>
    <col min="15" max="15" width="14" style="76" customWidth="1"/>
    <col min="16" max="16" width="12.140625" style="76" customWidth="1"/>
    <col min="17" max="17" width="11.85546875" style="76" customWidth="1"/>
    <col min="18" max="18" width="11.42578125" style="85" customWidth="1"/>
    <col min="19" max="19" width="11.5703125" style="85" customWidth="1"/>
    <col min="20" max="20" width="11.7109375" style="85" customWidth="1"/>
    <col min="21" max="21" width="13.28515625" style="85" customWidth="1"/>
    <col min="22" max="22" width="11.7109375" style="85" customWidth="1"/>
    <col min="23" max="23" width="11.140625" style="85" customWidth="1"/>
    <col min="24" max="24" width="12.42578125" style="85" customWidth="1"/>
    <col min="25" max="25" width="12" style="85" customWidth="1"/>
    <col min="26" max="26" width="11.42578125" style="86" customWidth="1"/>
    <col min="27" max="27" width="11" style="86" customWidth="1"/>
    <col min="28" max="28" width="11.7109375" customWidth="1"/>
    <col min="29" max="29" width="11.140625" customWidth="1"/>
    <col min="30" max="30" width="12.7109375" customWidth="1"/>
    <col min="31" max="31" width="11.28515625" customWidth="1"/>
    <col min="32" max="32" width="55.42578125" customWidth="1"/>
    <col min="33" max="33" width="0.140625" customWidth="1"/>
  </cols>
  <sheetData>
    <row r="2" spans="1:32" ht="27.75" customHeight="1" x14ac:dyDescent="0.3">
      <c r="A2" s="111" t="s">
        <v>73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83"/>
      <c r="T2" s="87"/>
      <c r="U2" s="87"/>
      <c r="V2" s="87"/>
      <c r="W2" s="87"/>
      <c r="X2" s="87"/>
      <c r="Y2" s="83"/>
      <c r="Z2" s="91"/>
      <c r="AA2" s="91"/>
      <c r="AB2" s="9"/>
      <c r="AC2" s="9"/>
      <c r="AD2" s="9"/>
      <c r="AE2" s="9"/>
      <c r="AF2" s="9"/>
    </row>
    <row r="3" spans="1:32" s="1" customFormat="1" ht="19.5" customHeight="1" x14ac:dyDescent="0.3">
      <c r="A3" s="11"/>
      <c r="B3" s="12"/>
      <c r="C3" s="12"/>
      <c r="D3" s="12"/>
      <c r="E3" s="12"/>
      <c r="F3" s="13"/>
      <c r="G3" s="13"/>
      <c r="H3" s="13"/>
      <c r="I3" s="13"/>
      <c r="J3" s="11"/>
      <c r="K3" s="14"/>
      <c r="L3" s="11"/>
      <c r="M3" s="11"/>
      <c r="N3" s="67"/>
      <c r="O3" s="67"/>
      <c r="P3" s="67"/>
      <c r="Q3" s="67"/>
      <c r="R3" s="11"/>
      <c r="S3" s="15"/>
      <c r="T3" s="11"/>
      <c r="U3" s="11"/>
      <c r="V3" s="11"/>
      <c r="W3" s="11"/>
      <c r="X3" s="11"/>
      <c r="Y3" s="11"/>
      <c r="Z3" s="92"/>
      <c r="AA3" s="92"/>
      <c r="AB3" s="11"/>
      <c r="AC3" s="11"/>
      <c r="AD3" s="11"/>
      <c r="AE3" s="11"/>
      <c r="AF3" s="15"/>
    </row>
    <row r="4" spans="1:32" s="2" customFormat="1" ht="18.75" customHeight="1" x14ac:dyDescent="0.25">
      <c r="A4" s="106" t="s">
        <v>0</v>
      </c>
      <c r="B4" s="107" t="s">
        <v>1</v>
      </c>
      <c r="C4" s="107" t="s">
        <v>72</v>
      </c>
      <c r="D4" s="107" t="s">
        <v>84</v>
      </c>
      <c r="E4" s="107" t="s">
        <v>2</v>
      </c>
      <c r="F4" s="105" t="s">
        <v>3</v>
      </c>
      <c r="G4" s="105"/>
      <c r="H4" s="105" t="s">
        <v>4</v>
      </c>
      <c r="I4" s="105"/>
      <c r="J4" s="105" t="s">
        <v>5</v>
      </c>
      <c r="K4" s="105"/>
      <c r="L4" s="105" t="s">
        <v>6</v>
      </c>
      <c r="M4" s="105"/>
      <c r="N4" s="110" t="s">
        <v>7</v>
      </c>
      <c r="O4" s="110"/>
      <c r="P4" s="110" t="s">
        <v>8</v>
      </c>
      <c r="Q4" s="110"/>
      <c r="R4" s="105" t="s">
        <v>9</v>
      </c>
      <c r="S4" s="105"/>
      <c r="T4" s="105" t="s">
        <v>10</v>
      </c>
      <c r="U4" s="105"/>
      <c r="V4" s="105" t="s">
        <v>11</v>
      </c>
      <c r="W4" s="105"/>
      <c r="X4" s="105" t="s">
        <v>12</v>
      </c>
      <c r="Y4" s="105"/>
      <c r="Z4" s="113" t="s">
        <v>13</v>
      </c>
      <c r="AA4" s="113"/>
      <c r="AB4" s="105" t="s">
        <v>14</v>
      </c>
      <c r="AC4" s="105"/>
      <c r="AD4" s="105" t="s">
        <v>15</v>
      </c>
      <c r="AE4" s="105"/>
      <c r="AF4" s="106" t="s">
        <v>16</v>
      </c>
    </row>
    <row r="5" spans="1:32" s="2" customFormat="1" ht="84" customHeight="1" x14ac:dyDescent="0.25">
      <c r="A5" s="106"/>
      <c r="B5" s="108"/>
      <c r="C5" s="108"/>
      <c r="D5" s="109"/>
      <c r="E5" s="108"/>
      <c r="F5" s="16" t="s">
        <v>17</v>
      </c>
      <c r="G5" s="16" t="s">
        <v>18</v>
      </c>
      <c r="H5" s="16" t="s">
        <v>19</v>
      </c>
      <c r="I5" s="16" t="s">
        <v>20</v>
      </c>
      <c r="J5" s="16" t="s">
        <v>19</v>
      </c>
      <c r="K5" s="16" t="s">
        <v>20</v>
      </c>
      <c r="L5" s="16" t="s">
        <v>19</v>
      </c>
      <c r="M5" s="16" t="s">
        <v>20</v>
      </c>
      <c r="N5" s="68" t="s">
        <v>19</v>
      </c>
      <c r="O5" s="68" t="s">
        <v>20</v>
      </c>
      <c r="P5" s="81" t="s">
        <v>19</v>
      </c>
      <c r="Q5" s="81" t="s">
        <v>20</v>
      </c>
      <c r="R5" s="82" t="s">
        <v>19</v>
      </c>
      <c r="S5" s="82" t="s">
        <v>20</v>
      </c>
      <c r="T5" s="88" t="s">
        <v>19</v>
      </c>
      <c r="U5" s="88" t="s">
        <v>20</v>
      </c>
      <c r="V5" s="90" t="s">
        <v>19</v>
      </c>
      <c r="W5" s="90" t="s">
        <v>20</v>
      </c>
      <c r="X5" s="95" t="s">
        <v>19</v>
      </c>
      <c r="Y5" s="95" t="s">
        <v>20</v>
      </c>
      <c r="Z5" s="96" t="s">
        <v>19</v>
      </c>
      <c r="AA5" s="96" t="s">
        <v>20</v>
      </c>
      <c r="AB5" s="16" t="s">
        <v>19</v>
      </c>
      <c r="AC5" s="16" t="s">
        <v>20</v>
      </c>
      <c r="AD5" s="16" t="s">
        <v>19</v>
      </c>
      <c r="AE5" s="16" t="s">
        <v>20</v>
      </c>
      <c r="AF5" s="106"/>
    </row>
    <row r="6" spans="1:32" s="3" customFormat="1" ht="59.25" customHeight="1" x14ac:dyDescent="0.3">
      <c r="A6" s="17" t="s">
        <v>21</v>
      </c>
      <c r="B6" s="18">
        <f>B7+B17+B25</f>
        <v>24581.903999999999</v>
      </c>
      <c r="C6" s="18">
        <f>C7+C17+C25</f>
        <v>20759.562000000002</v>
      </c>
      <c r="D6" s="18">
        <f>D7+D17+D25</f>
        <v>20664.104000000003</v>
      </c>
      <c r="E6" s="18">
        <f>E7+E17+E25</f>
        <v>20664.104000000003</v>
      </c>
      <c r="F6" s="18">
        <f>E6/B6*100</f>
        <v>84.06225978264338</v>
      </c>
      <c r="G6" s="18">
        <f>E6/C6*100</f>
        <v>99.540173342770927</v>
      </c>
      <c r="H6" s="18">
        <f t="shared" ref="H6:AE6" si="0">H7+H17+H25</f>
        <v>4859.92</v>
      </c>
      <c r="I6" s="18">
        <f t="shared" si="0"/>
        <v>4857.63</v>
      </c>
      <c r="J6" s="18">
        <f t="shared" si="0"/>
        <v>2441.8000000000002</v>
      </c>
      <c r="K6" s="18">
        <f t="shared" si="0"/>
        <v>2424.64</v>
      </c>
      <c r="L6" s="18">
        <f t="shared" si="0"/>
        <v>1087.384</v>
      </c>
      <c r="M6" s="18">
        <f t="shared" si="0"/>
        <v>1083.51</v>
      </c>
      <c r="N6" s="18">
        <f t="shared" si="0"/>
        <v>3001.848</v>
      </c>
      <c r="O6" s="18">
        <f t="shared" si="0"/>
        <v>2848.85</v>
      </c>
      <c r="P6" s="18">
        <f t="shared" si="0"/>
        <v>1682.585</v>
      </c>
      <c r="Q6" s="18">
        <f t="shared" si="0"/>
        <v>1688.71</v>
      </c>
      <c r="R6" s="18">
        <f t="shared" si="0"/>
        <v>1643.2550000000001</v>
      </c>
      <c r="S6" s="18">
        <f t="shared" si="0"/>
        <v>1514.69</v>
      </c>
      <c r="T6" s="18">
        <f t="shared" si="0"/>
        <v>2950.1849999999999</v>
      </c>
      <c r="U6" s="18">
        <f t="shared" si="0"/>
        <v>3021.0280000000002</v>
      </c>
      <c r="V6" s="18">
        <f t="shared" si="0"/>
        <v>992.42499999999995</v>
      </c>
      <c r="W6" s="18">
        <f t="shared" si="0"/>
        <v>1139.155</v>
      </c>
      <c r="X6" s="18">
        <f t="shared" si="0"/>
        <v>694.57500000000005</v>
      </c>
      <c r="Y6" s="18">
        <f t="shared" si="0"/>
        <v>692.46500000000003</v>
      </c>
      <c r="Z6" s="18">
        <f t="shared" si="0"/>
        <v>1405.585</v>
      </c>
      <c r="AA6" s="18">
        <f t="shared" si="0"/>
        <v>1393.4259999999999</v>
      </c>
      <c r="AB6" s="18">
        <f t="shared" si="0"/>
        <v>646.43500000000006</v>
      </c>
      <c r="AC6" s="18">
        <f t="shared" si="0"/>
        <v>0</v>
      </c>
      <c r="AD6" s="18">
        <f t="shared" si="0"/>
        <v>3175.9070000000002</v>
      </c>
      <c r="AE6" s="19">
        <f t="shared" si="0"/>
        <v>0</v>
      </c>
      <c r="AF6" s="17"/>
    </row>
    <row r="7" spans="1:32" s="4" customFormat="1" ht="81" customHeight="1" x14ac:dyDescent="0.25">
      <c r="A7" s="20" t="s">
        <v>22</v>
      </c>
      <c r="B7" s="21">
        <f>B9+B11+B16+B20</f>
        <v>175.8</v>
      </c>
      <c r="C7" s="21">
        <f t="shared" ref="C7:E7" si="1">C9+C11+C16+C20</f>
        <v>172.55799999999999</v>
      </c>
      <c r="D7" s="21">
        <f t="shared" si="1"/>
        <v>170.94300000000001</v>
      </c>
      <c r="E7" s="21">
        <f t="shared" si="1"/>
        <v>170.94300000000001</v>
      </c>
      <c r="F7" s="21">
        <f t="shared" ref="F7:G7" si="2">SUM(F9:F16)</f>
        <v>148.32978723404256</v>
      </c>
      <c r="G7" s="21">
        <f t="shared" si="2"/>
        <v>179.23897673222777</v>
      </c>
      <c r="H7" s="21">
        <f t="shared" ref="H7:AE7" si="3">H9+H11+H16+H20</f>
        <v>0</v>
      </c>
      <c r="I7" s="21">
        <f t="shared" si="3"/>
        <v>0</v>
      </c>
      <c r="J7" s="21">
        <f t="shared" si="3"/>
        <v>0</v>
      </c>
      <c r="K7" s="21">
        <f t="shared" si="3"/>
        <v>0</v>
      </c>
      <c r="L7" s="21">
        <f t="shared" si="3"/>
        <v>0</v>
      </c>
      <c r="M7" s="21">
        <f t="shared" si="3"/>
        <v>0</v>
      </c>
      <c r="N7" s="70">
        <f t="shared" si="3"/>
        <v>162.86799999999999</v>
      </c>
      <c r="O7" s="70">
        <f t="shared" si="3"/>
        <v>3.74</v>
      </c>
      <c r="P7" s="69">
        <f t="shared" si="3"/>
        <v>1.615</v>
      </c>
      <c r="Q7" s="69">
        <f t="shared" si="3"/>
        <v>0.51</v>
      </c>
      <c r="R7" s="21">
        <f t="shared" si="3"/>
        <v>1.615</v>
      </c>
      <c r="S7" s="21">
        <f t="shared" si="3"/>
        <v>0</v>
      </c>
      <c r="T7" s="21">
        <f t="shared" si="3"/>
        <v>1.615</v>
      </c>
      <c r="U7" s="21">
        <f t="shared" si="3"/>
        <v>127.048</v>
      </c>
      <c r="V7" s="21">
        <f t="shared" si="3"/>
        <v>1.615</v>
      </c>
      <c r="W7" s="21">
        <f t="shared" si="3"/>
        <v>36.414999999999999</v>
      </c>
      <c r="X7" s="21">
        <f t="shared" si="3"/>
        <v>1.615</v>
      </c>
      <c r="Y7" s="21">
        <f t="shared" si="3"/>
        <v>1.615</v>
      </c>
      <c r="Z7" s="21">
        <f t="shared" si="3"/>
        <v>1.615</v>
      </c>
      <c r="AA7" s="21">
        <f t="shared" si="3"/>
        <v>1.615</v>
      </c>
      <c r="AB7" s="21">
        <f t="shared" si="3"/>
        <v>1.615</v>
      </c>
      <c r="AC7" s="21">
        <f t="shared" si="3"/>
        <v>0</v>
      </c>
      <c r="AD7" s="21">
        <f t="shared" si="3"/>
        <v>1.627</v>
      </c>
      <c r="AE7" s="21">
        <f t="shared" si="3"/>
        <v>0</v>
      </c>
      <c r="AF7" s="20"/>
    </row>
    <row r="8" spans="1:32" s="5" customFormat="1" ht="18.75" x14ac:dyDescent="0.3">
      <c r="A8" s="22" t="s">
        <v>23</v>
      </c>
      <c r="B8" s="23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0"/>
    </row>
    <row r="9" spans="1:32" s="5" customFormat="1" ht="69.75" hidden="1" customHeight="1" x14ac:dyDescent="0.25">
      <c r="A9" s="99" t="s">
        <v>24</v>
      </c>
      <c r="B9" s="29">
        <f>B10</f>
        <v>0</v>
      </c>
      <c r="C9" s="29">
        <f t="shared" ref="C9:AE9" si="4">C10</f>
        <v>0</v>
      </c>
      <c r="D9" s="29">
        <f t="shared" si="4"/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29">
        <f t="shared" si="4"/>
        <v>0</v>
      </c>
      <c r="P9" s="29">
        <f t="shared" si="4"/>
        <v>0</v>
      </c>
      <c r="Q9" s="29">
        <f t="shared" si="4"/>
        <v>0</v>
      </c>
      <c r="R9" s="29">
        <f t="shared" si="4"/>
        <v>0</v>
      </c>
      <c r="S9" s="29">
        <f t="shared" si="4"/>
        <v>0</v>
      </c>
      <c r="T9" s="29">
        <f t="shared" si="4"/>
        <v>0</v>
      </c>
      <c r="U9" s="29">
        <f t="shared" si="4"/>
        <v>0</v>
      </c>
      <c r="V9" s="29">
        <f t="shared" si="4"/>
        <v>0</v>
      </c>
      <c r="W9" s="29">
        <f t="shared" si="4"/>
        <v>0</v>
      </c>
      <c r="X9" s="29">
        <f t="shared" si="4"/>
        <v>0</v>
      </c>
      <c r="Y9" s="29">
        <f t="shared" si="4"/>
        <v>0</v>
      </c>
      <c r="Z9" s="29">
        <f t="shared" si="4"/>
        <v>0</v>
      </c>
      <c r="AA9" s="29">
        <f t="shared" si="4"/>
        <v>0</v>
      </c>
      <c r="AB9" s="29">
        <f t="shared" si="4"/>
        <v>0</v>
      </c>
      <c r="AC9" s="29">
        <f t="shared" si="4"/>
        <v>0</v>
      </c>
      <c r="AD9" s="29">
        <f t="shared" si="4"/>
        <v>0</v>
      </c>
      <c r="AE9" s="29">
        <f t="shared" si="4"/>
        <v>0</v>
      </c>
      <c r="AF9" s="29"/>
    </row>
    <row r="10" spans="1:32" s="5" customFormat="1" ht="21.75" customHeight="1" x14ac:dyDescent="0.25">
      <c r="A10" s="28" t="s">
        <v>25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0"/>
    </row>
    <row r="11" spans="1:32" s="8" customFormat="1" ht="49.5" customHeight="1" x14ac:dyDescent="0.25">
      <c r="A11" s="26" t="s">
        <v>26</v>
      </c>
      <c r="B11" s="27">
        <f>SUM(B12:B15)</f>
        <v>18.8</v>
      </c>
      <c r="C11" s="27">
        <f t="shared" ref="C11:E11" si="5">SUM(C12:C15)</f>
        <v>15.558000000000002</v>
      </c>
      <c r="D11" s="27">
        <f t="shared" si="5"/>
        <v>13.943</v>
      </c>
      <c r="E11" s="27">
        <f t="shared" si="5"/>
        <v>13.943</v>
      </c>
      <c r="F11" s="27">
        <f>E11/B11*100</f>
        <v>74.164893617021278</v>
      </c>
      <c r="G11" s="27">
        <f>E11/C11*100</f>
        <v>89.619488366113885</v>
      </c>
      <c r="H11" s="27">
        <f>H12+H13+H14+H15</f>
        <v>0</v>
      </c>
      <c r="I11" s="27">
        <f t="shared" ref="I11:AE11" si="6">I12+I13+I14+I15</f>
        <v>0</v>
      </c>
      <c r="J11" s="27">
        <f t="shared" si="6"/>
        <v>0</v>
      </c>
      <c r="K11" s="27">
        <f t="shared" si="6"/>
        <v>0</v>
      </c>
      <c r="L11" s="27">
        <f t="shared" si="6"/>
        <v>0</v>
      </c>
      <c r="M11" s="27">
        <f t="shared" si="6"/>
        <v>0</v>
      </c>
      <c r="N11" s="27">
        <f t="shared" si="6"/>
        <v>5.8680000000000003</v>
      </c>
      <c r="O11" s="27">
        <f t="shared" si="6"/>
        <v>3.74</v>
      </c>
      <c r="P11" s="27">
        <f t="shared" si="6"/>
        <v>1.615</v>
      </c>
      <c r="Q11" s="27">
        <f t="shared" si="6"/>
        <v>0.51</v>
      </c>
      <c r="R11" s="27">
        <f t="shared" si="6"/>
        <v>1.615</v>
      </c>
      <c r="S11" s="27">
        <f t="shared" si="6"/>
        <v>0</v>
      </c>
      <c r="T11" s="27">
        <f t="shared" si="6"/>
        <v>1.615</v>
      </c>
      <c r="U11" s="27">
        <f t="shared" si="6"/>
        <v>4.8479999999999999</v>
      </c>
      <c r="V11" s="27">
        <f t="shared" si="6"/>
        <v>1.615</v>
      </c>
      <c r="W11" s="27">
        <f t="shared" si="6"/>
        <v>1.615</v>
      </c>
      <c r="X11" s="27">
        <f t="shared" si="6"/>
        <v>1.615</v>
      </c>
      <c r="Y11" s="27">
        <f t="shared" si="6"/>
        <v>1.615</v>
      </c>
      <c r="Z11" s="27">
        <f t="shared" si="6"/>
        <v>1.615</v>
      </c>
      <c r="AA11" s="27">
        <f t="shared" si="6"/>
        <v>1.615</v>
      </c>
      <c r="AB11" s="27">
        <f t="shared" si="6"/>
        <v>1.615</v>
      </c>
      <c r="AC11" s="27">
        <f t="shared" si="6"/>
        <v>0</v>
      </c>
      <c r="AD11" s="27">
        <f t="shared" si="6"/>
        <v>1.627</v>
      </c>
      <c r="AE11" s="27">
        <f t="shared" si="6"/>
        <v>0</v>
      </c>
      <c r="AF11" s="26"/>
    </row>
    <row r="12" spans="1:32" s="5" customFormat="1" ht="21.75" customHeight="1" x14ac:dyDescent="0.25">
      <c r="A12" s="22" t="s">
        <v>32</v>
      </c>
      <c r="B12" s="29">
        <f>H12+J12+L12+N12+P12+R12+T12+V12+X12+Z12+AB12+AD12</f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0"/>
    </row>
    <row r="13" spans="1:32" s="5" customFormat="1" ht="22.5" customHeight="1" x14ac:dyDescent="0.25">
      <c r="A13" s="22" t="s">
        <v>25</v>
      </c>
      <c r="B13" s="29">
        <f t="shared" ref="B13:B15" si="7">H13+J13+L13+N13+P13+R13+T13+V13+X13+Z13+AB13+AD13</f>
        <v>18.8</v>
      </c>
      <c r="C13" s="30">
        <f>H13+J13+L13+N13+P13+R13+T13+V13+X13+Z13</f>
        <v>15.558000000000002</v>
      </c>
      <c r="D13" s="30">
        <f>I13+K13+M13+O13+Q13+S13+U13+W13+Y13+AA13</f>
        <v>13.943</v>
      </c>
      <c r="E13" s="30">
        <f>I13+K13+M13+O13+Q13+S13+U13+W13+Y13+AA13+AC13+AE13</f>
        <v>13.943</v>
      </c>
      <c r="F13" s="29">
        <f>E13/B13*100</f>
        <v>74.164893617021278</v>
      </c>
      <c r="G13" s="29">
        <f>E13/C13*100</f>
        <v>89.619488366113885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5.8680000000000003</v>
      </c>
      <c r="O13" s="30">
        <v>3.74</v>
      </c>
      <c r="P13" s="30">
        <v>1.615</v>
      </c>
      <c r="Q13" s="30">
        <v>0.51</v>
      </c>
      <c r="R13" s="30">
        <v>1.615</v>
      </c>
      <c r="S13" s="30">
        <v>0</v>
      </c>
      <c r="T13" s="30">
        <v>1.615</v>
      </c>
      <c r="U13" s="30">
        <v>4.8479999999999999</v>
      </c>
      <c r="V13" s="30">
        <v>1.615</v>
      </c>
      <c r="W13" s="30">
        <v>1.615</v>
      </c>
      <c r="X13" s="30">
        <v>1.615</v>
      </c>
      <c r="Y13" s="30">
        <v>1.615</v>
      </c>
      <c r="Z13" s="30">
        <v>1.615</v>
      </c>
      <c r="AA13" s="30">
        <v>1.615</v>
      </c>
      <c r="AB13" s="30">
        <v>1.615</v>
      </c>
      <c r="AC13" s="30">
        <v>0</v>
      </c>
      <c r="AD13" s="30">
        <v>1.627</v>
      </c>
      <c r="AE13" s="30">
        <v>0</v>
      </c>
      <c r="AF13" s="20"/>
    </row>
    <row r="14" spans="1:32" s="5" customFormat="1" ht="19.5" customHeight="1" x14ac:dyDescent="0.25">
      <c r="A14" s="22" t="s">
        <v>33</v>
      </c>
      <c r="B14" s="29">
        <f t="shared" si="7"/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20"/>
    </row>
    <row r="15" spans="1:32" s="5" customFormat="1" ht="21" customHeight="1" x14ac:dyDescent="0.25">
      <c r="A15" s="22" t="s">
        <v>34</v>
      </c>
      <c r="B15" s="29">
        <f t="shared" si="7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20"/>
    </row>
    <row r="16" spans="1:32" s="8" customFormat="1" ht="66" hidden="1" customHeight="1" x14ac:dyDescent="0.25">
      <c r="A16" s="26" t="s">
        <v>27</v>
      </c>
      <c r="B16" s="27">
        <v>0</v>
      </c>
      <c r="C16" s="27">
        <v>0</v>
      </c>
      <c r="D16" s="27"/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56">
        <v>0</v>
      </c>
      <c r="O16" s="56">
        <v>0</v>
      </c>
      <c r="P16" s="56">
        <v>0</v>
      </c>
      <c r="Q16" s="56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79">
        <v>0</v>
      </c>
      <c r="AA16" s="79">
        <v>0</v>
      </c>
      <c r="AB16" s="27">
        <v>0</v>
      </c>
      <c r="AC16" s="27">
        <v>0</v>
      </c>
      <c r="AD16" s="27">
        <v>0</v>
      </c>
      <c r="AE16" s="27">
        <v>0</v>
      </c>
      <c r="AF16" s="26"/>
    </row>
    <row r="17" spans="1:33" s="5" customFormat="1" ht="48.75" hidden="1" customHeight="1" x14ac:dyDescent="0.25">
      <c r="A17" s="20" t="s">
        <v>28</v>
      </c>
      <c r="B17" s="21">
        <f>SUM(B19)</f>
        <v>0</v>
      </c>
      <c r="C17" s="21">
        <f t="shared" ref="C17:AD17" si="8">SUM(C19)</f>
        <v>0</v>
      </c>
      <c r="D17" s="21"/>
      <c r="E17" s="21">
        <f t="shared" si="8"/>
        <v>0</v>
      </c>
      <c r="F17" s="21">
        <f t="shared" si="8"/>
        <v>0</v>
      </c>
      <c r="G17" s="21">
        <f t="shared" si="8"/>
        <v>0</v>
      </c>
      <c r="H17" s="21">
        <f t="shared" si="8"/>
        <v>0</v>
      </c>
      <c r="I17" s="21">
        <f t="shared" si="8"/>
        <v>0</v>
      </c>
      <c r="J17" s="21">
        <f t="shared" si="8"/>
        <v>0</v>
      </c>
      <c r="K17" s="21">
        <f t="shared" si="8"/>
        <v>0</v>
      </c>
      <c r="L17" s="21">
        <f t="shared" si="8"/>
        <v>0</v>
      </c>
      <c r="M17" s="21">
        <f t="shared" si="8"/>
        <v>0</v>
      </c>
      <c r="N17" s="69">
        <f t="shared" si="8"/>
        <v>0</v>
      </c>
      <c r="O17" s="69">
        <f t="shared" si="8"/>
        <v>0</v>
      </c>
      <c r="P17" s="69">
        <f t="shared" si="8"/>
        <v>0</v>
      </c>
      <c r="Q17" s="69">
        <f t="shared" si="8"/>
        <v>0</v>
      </c>
      <c r="R17" s="21">
        <f t="shared" si="8"/>
        <v>0</v>
      </c>
      <c r="S17" s="21">
        <f t="shared" si="8"/>
        <v>0</v>
      </c>
      <c r="T17" s="21">
        <f t="shared" si="8"/>
        <v>0</v>
      </c>
      <c r="U17" s="21">
        <f t="shared" si="8"/>
        <v>0</v>
      </c>
      <c r="V17" s="21">
        <f t="shared" si="8"/>
        <v>0</v>
      </c>
      <c r="W17" s="21">
        <f t="shared" si="8"/>
        <v>0</v>
      </c>
      <c r="X17" s="21">
        <f t="shared" si="8"/>
        <v>0</v>
      </c>
      <c r="Y17" s="21">
        <f t="shared" si="8"/>
        <v>0</v>
      </c>
      <c r="Z17" s="77">
        <f t="shared" si="8"/>
        <v>0</v>
      </c>
      <c r="AA17" s="77">
        <f t="shared" si="8"/>
        <v>0</v>
      </c>
      <c r="AB17" s="21">
        <f t="shared" si="8"/>
        <v>0</v>
      </c>
      <c r="AC17" s="21">
        <f t="shared" si="8"/>
        <v>0</v>
      </c>
      <c r="AD17" s="21">
        <f t="shared" si="8"/>
        <v>0</v>
      </c>
      <c r="AE17" s="31">
        <v>0</v>
      </c>
      <c r="AF17" s="20"/>
    </row>
    <row r="18" spans="1:33" s="5" customFormat="1" ht="18.75" hidden="1" x14ac:dyDescent="0.3">
      <c r="A18" s="22" t="s">
        <v>23</v>
      </c>
      <c r="B18" s="23"/>
      <c r="C18" s="24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71"/>
      <c r="O18" s="71"/>
      <c r="P18" s="71"/>
      <c r="Q18" s="71"/>
      <c r="R18" s="25"/>
      <c r="S18" s="25"/>
      <c r="T18" s="25"/>
      <c r="U18" s="25"/>
      <c r="V18" s="25"/>
      <c r="W18" s="25"/>
      <c r="X18" s="25"/>
      <c r="Y18" s="25"/>
      <c r="Z18" s="78"/>
      <c r="AA18" s="78"/>
      <c r="AB18" s="25"/>
      <c r="AC18" s="25"/>
      <c r="AD18" s="25"/>
      <c r="AE18" s="31">
        <v>0</v>
      </c>
      <c r="AF18" s="20"/>
    </row>
    <row r="19" spans="1:33" s="3" customFormat="1" ht="66.75" hidden="1" customHeight="1" x14ac:dyDescent="0.25">
      <c r="A19" s="22" t="s">
        <v>29</v>
      </c>
      <c r="B19" s="30">
        <v>0</v>
      </c>
      <c r="C19" s="30">
        <v>0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72">
        <v>0</v>
      </c>
      <c r="O19" s="72">
        <v>0</v>
      </c>
      <c r="P19" s="72">
        <v>0</v>
      </c>
      <c r="Q19" s="72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80">
        <v>0</v>
      </c>
      <c r="AA19" s="80">
        <v>0</v>
      </c>
      <c r="AB19" s="30">
        <v>0</v>
      </c>
      <c r="AC19" s="30">
        <v>0</v>
      </c>
      <c r="AD19" s="30">
        <v>0</v>
      </c>
      <c r="AE19" s="31">
        <v>0</v>
      </c>
      <c r="AF19" s="20"/>
    </row>
    <row r="20" spans="1:33" s="4" customFormat="1" ht="62.25" customHeight="1" x14ac:dyDescent="0.25">
      <c r="A20" s="32" t="s">
        <v>68</v>
      </c>
      <c r="B20" s="27">
        <f>SUM(B21:B24)</f>
        <v>157</v>
      </c>
      <c r="C20" s="27">
        <f>SUM(C21:C24)</f>
        <v>157</v>
      </c>
      <c r="D20" s="27">
        <f>SUM(D21:D24)</f>
        <v>157</v>
      </c>
      <c r="E20" s="27">
        <f>E21+E22+E23+E24</f>
        <v>157</v>
      </c>
      <c r="F20" s="27">
        <f>E20/B20*100</f>
        <v>100</v>
      </c>
      <c r="G20" s="27">
        <f>E20/C20*100</f>
        <v>100</v>
      </c>
      <c r="H20" s="27">
        <f>H21+H22+H23+H24</f>
        <v>0</v>
      </c>
      <c r="I20" s="27">
        <f t="shared" ref="I20:AE20" si="9">I21+I22+I23+I24</f>
        <v>0</v>
      </c>
      <c r="J20" s="27">
        <f t="shared" si="9"/>
        <v>0</v>
      </c>
      <c r="K20" s="27">
        <f t="shared" si="9"/>
        <v>0</v>
      </c>
      <c r="L20" s="27">
        <f t="shared" si="9"/>
        <v>0</v>
      </c>
      <c r="M20" s="27">
        <f t="shared" si="9"/>
        <v>0</v>
      </c>
      <c r="N20" s="27">
        <f t="shared" si="9"/>
        <v>157</v>
      </c>
      <c r="O20" s="27">
        <f t="shared" si="9"/>
        <v>0</v>
      </c>
      <c r="P20" s="27">
        <f t="shared" si="9"/>
        <v>0</v>
      </c>
      <c r="Q20" s="27">
        <f t="shared" si="9"/>
        <v>0</v>
      </c>
      <c r="R20" s="27">
        <f t="shared" si="9"/>
        <v>0</v>
      </c>
      <c r="S20" s="27">
        <f t="shared" si="9"/>
        <v>0</v>
      </c>
      <c r="T20" s="27">
        <f t="shared" si="9"/>
        <v>0</v>
      </c>
      <c r="U20" s="27">
        <f t="shared" si="9"/>
        <v>122.2</v>
      </c>
      <c r="V20" s="27">
        <f t="shared" si="9"/>
        <v>0</v>
      </c>
      <c r="W20" s="27">
        <f t="shared" si="9"/>
        <v>34.799999999999997</v>
      </c>
      <c r="X20" s="27">
        <f t="shared" si="9"/>
        <v>0</v>
      </c>
      <c r="Y20" s="27">
        <f t="shared" si="9"/>
        <v>0</v>
      </c>
      <c r="Z20" s="27">
        <f t="shared" si="9"/>
        <v>0</v>
      </c>
      <c r="AA20" s="27">
        <f t="shared" si="9"/>
        <v>0</v>
      </c>
      <c r="AB20" s="27">
        <f t="shared" si="9"/>
        <v>0</v>
      </c>
      <c r="AC20" s="27">
        <f t="shared" si="9"/>
        <v>0</v>
      </c>
      <c r="AD20" s="27">
        <f t="shared" si="9"/>
        <v>0</v>
      </c>
      <c r="AE20" s="27">
        <f t="shared" si="9"/>
        <v>0</v>
      </c>
      <c r="AF20" s="102" t="s">
        <v>69</v>
      </c>
    </row>
    <row r="21" spans="1:33" s="5" customFormat="1" ht="22.5" customHeight="1" x14ac:dyDescent="0.3">
      <c r="A21" s="34" t="s">
        <v>32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103"/>
    </row>
    <row r="22" spans="1:33" s="5" customFormat="1" ht="21" customHeight="1" x14ac:dyDescent="0.3">
      <c r="A22" s="34" t="s">
        <v>25</v>
      </c>
      <c r="B22" s="29">
        <f>H22+J22+L22+N22+P22+R22+T22+V22+X22+Z22+AB22+AD22</f>
        <v>157</v>
      </c>
      <c r="C22" s="30">
        <f>H22+J22+L22+N22+P22+R22+T22+V22+X22+Z22</f>
        <v>157</v>
      </c>
      <c r="D22" s="30">
        <f>I22+K22+M22+O22+Q22+S22+U22+W22+Y22+AA22</f>
        <v>157</v>
      </c>
      <c r="E22" s="30">
        <f>I22+K22+M22+O22+Q22+S22+U22+W22+Y22+AA22+AC22+AE22</f>
        <v>157</v>
      </c>
      <c r="F22" s="30">
        <f>E22/B22*100</f>
        <v>100</v>
      </c>
      <c r="G22" s="29">
        <f>E22/C22*100</f>
        <v>100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157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122.2</v>
      </c>
      <c r="V22" s="30">
        <v>0</v>
      </c>
      <c r="W22" s="30">
        <v>34.799999999999997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103"/>
    </row>
    <row r="23" spans="1:33" s="5" customFormat="1" ht="22.5" customHeight="1" x14ac:dyDescent="0.3">
      <c r="A23" s="34" t="s">
        <v>33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103"/>
    </row>
    <row r="24" spans="1:33" s="5" customFormat="1" ht="24.75" customHeight="1" x14ac:dyDescent="0.3">
      <c r="A24" s="34" t="s">
        <v>34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104"/>
    </row>
    <row r="25" spans="1:33" s="6" customFormat="1" ht="54" customHeight="1" x14ac:dyDescent="0.25">
      <c r="A25" s="35" t="s">
        <v>30</v>
      </c>
      <c r="B25" s="21">
        <f>B26</f>
        <v>24406.103999999999</v>
      </c>
      <c r="C25" s="21">
        <f t="shared" ref="C25:E25" si="10">C26</f>
        <v>20587.004000000001</v>
      </c>
      <c r="D25" s="21">
        <f t="shared" si="10"/>
        <v>20493.161000000004</v>
      </c>
      <c r="E25" s="21">
        <f t="shared" si="10"/>
        <v>20493.161000000004</v>
      </c>
      <c r="F25" s="21">
        <f>E25/B25*100</f>
        <v>83.967359149170235</v>
      </c>
      <c r="G25" s="21">
        <f>E25/C25*100</f>
        <v>99.544163881252473</v>
      </c>
      <c r="H25" s="21">
        <f t="shared" ref="H25" si="11">H26</f>
        <v>4859.92</v>
      </c>
      <c r="I25" s="21">
        <f t="shared" ref="I25" si="12">I26</f>
        <v>4857.63</v>
      </c>
      <c r="J25" s="21">
        <f t="shared" ref="J25" si="13">J26</f>
        <v>2441.8000000000002</v>
      </c>
      <c r="K25" s="21">
        <f t="shared" ref="K25" si="14">K26</f>
        <v>2424.64</v>
      </c>
      <c r="L25" s="21">
        <f t="shared" ref="L25" si="15">L26</f>
        <v>1087.384</v>
      </c>
      <c r="M25" s="21">
        <f t="shared" ref="M25" si="16">M26</f>
        <v>1083.51</v>
      </c>
      <c r="N25" s="70">
        <f t="shared" ref="N25" si="17">N26</f>
        <v>2838.98</v>
      </c>
      <c r="O25" s="70">
        <f t="shared" ref="O25" si="18">O26</f>
        <v>2845.11</v>
      </c>
      <c r="P25" s="69">
        <f t="shared" ref="P25" si="19">P26</f>
        <v>1680.97</v>
      </c>
      <c r="Q25" s="69">
        <f t="shared" ref="Q25" si="20">Q26</f>
        <v>1688.2</v>
      </c>
      <c r="R25" s="21">
        <f t="shared" ref="R25" si="21">R26</f>
        <v>1641.64</v>
      </c>
      <c r="S25" s="21">
        <f t="shared" ref="S25" si="22">S26</f>
        <v>1514.69</v>
      </c>
      <c r="T25" s="21">
        <f t="shared" ref="T25" si="23">T26</f>
        <v>2948.57</v>
      </c>
      <c r="U25" s="21">
        <f t="shared" ref="U25" si="24">U26</f>
        <v>2893.98</v>
      </c>
      <c r="V25" s="21">
        <f t="shared" ref="V25" si="25">V26</f>
        <v>990.81</v>
      </c>
      <c r="W25" s="21">
        <f t="shared" ref="W25" si="26">W26</f>
        <v>1102.74</v>
      </c>
      <c r="X25" s="21">
        <f t="shared" ref="X25" si="27">X26</f>
        <v>692.96</v>
      </c>
      <c r="Y25" s="21">
        <f t="shared" ref="Y25:AB25" si="28">Y26</f>
        <v>690.85</v>
      </c>
      <c r="Z25" s="21">
        <f t="shared" si="28"/>
        <v>1403.97</v>
      </c>
      <c r="AA25" s="21">
        <f t="shared" si="28"/>
        <v>1391.8109999999999</v>
      </c>
      <c r="AB25" s="21">
        <f t="shared" si="28"/>
        <v>644.82000000000005</v>
      </c>
      <c r="AC25" s="21">
        <f t="shared" ref="AC25" si="29">AC26</f>
        <v>0</v>
      </c>
      <c r="AD25" s="21">
        <f t="shared" ref="AD25" si="30">AD26</f>
        <v>3174.28</v>
      </c>
      <c r="AE25" s="21">
        <f t="shared" ref="AE25" si="31">AE26</f>
        <v>0</v>
      </c>
      <c r="AF25" s="20"/>
      <c r="AG25" s="3"/>
    </row>
    <row r="26" spans="1:33" s="4" customFormat="1" ht="108" customHeight="1" x14ac:dyDescent="0.25">
      <c r="A26" s="32" t="s">
        <v>31</v>
      </c>
      <c r="B26" s="27">
        <f>SUM(B27:B30)</f>
        <v>24406.103999999999</v>
      </c>
      <c r="C26" s="27">
        <f t="shared" ref="C26:AD26" si="32">SUM(C27:C30)</f>
        <v>20587.004000000001</v>
      </c>
      <c r="D26" s="27">
        <f>SUM(D27:D30)</f>
        <v>20493.161000000004</v>
      </c>
      <c r="E26" s="27">
        <f>E27+E28+E29+E30</f>
        <v>20493.161000000004</v>
      </c>
      <c r="F26" s="27">
        <f>E26/B26*100</f>
        <v>83.967359149170235</v>
      </c>
      <c r="G26" s="27">
        <f>E26/C26*100</f>
        <v>99.544163881252473</v>
      </c>
      <c r="H26" s="27">
        <f t="shared" si="32"/>
        <v>4859.92</v>
      </c>
      <c r="I26" s="27">
        <f t="shared" si="32"/>
        <v>4857.63</v>
      </c>
      <c r="J26" s="27">
        <f t="shared" si="32"/>
        <v>2441.8000000000002</v>
      </c>
      <c r="K26" s="27">
        <f t="shared" si="32"/>
        <v>2424.64</v>
      </c>
      <c r="L26" s="27">
        <f t="shared" si="32"/>
        <v>1087.384</v>
      </c>
      <c r="M26" s="27">
        <f t="shared" si="32"/>
        <v>1083.51</v>
      </c>
      <c r="N26" s="27">
        <f t="shared" si="32"/>
        <v>2838.98</v>
      </c>
      <c r="O26" s="27">
        <f t="shared" si="32"/>
        <v>2845.11</v>
      </c>
      <c r="P26" s="27">
        <f t="shared" si="32"/>
        <v>1680.97</v>
      </c>
      <c r="Q26" s="27">
        <f t="shared" si="32"/>
        <v>1688.2</v>
      </c>
      <c r="R26" s="27">
        <f t="shared" si="32"/>
        <v>1641.64</v>
      </c>
      <c r="S26" s="27">
        <v>1514.69</v>
      </c>
      <c r="T26" s="27">
        <f>SUM(T27:T30)</f>
        <v>2948.57</v>
      </c>
      <c r="U26" s="27">
        <f>U27+U28+U29+U30</f>
        <v>2893.98</v>
      </c>
      <c r="V26" s="27">
        <f t="shared" ref="V26:AB26" si="33">V27+V28+V29+V30</f>
        <v>990.81</v>
      </c>
      <c r="W26" s="27">
        <f t="shared" si="33"/>
        <v>1102.74</v>
      </c>
      <c r="X26" s="27">
        <f t="shared" si="33"/>
        <v>692.96</v>
      </c>
      <c r="Y26" s="27">
        <f t="shared" si="33"/>
        <v>690.85</v>
      </c>
      <c r="Z26" s="27">
        <f t="shared" si="33"/>
        <v>1403.97</v>
      </c>
      <c r="AA26" s="27">
        <f t="shared" si="33"/>
        <v>1391.8109999999999</v>
      </c>
      <c r="AB26" s="27">
        <f t="shared" si="33"/>
        <v>644.82000000000005</v>
      </c>
      <c r="AC26" s="27">
        <f t="shared" si="32"/>
        <v>0</v>
      </c>
      <c r="AD26" s="27">
        <f t="shared" si="32"/>
        <v>3174.28</v>
      </c>
      <c r="AE26" s="33">
        <v>0</v>
      </c>
      <c r="AF26" s="36" t="s">
        <v>83</v>
      </c>
    </row>
    <row r="27" spans="1:33" s="5" customFormat="1" ht="18.75" customHeight="1" x14ac:dyDescent="0.25">
      <c r="A27" s="22" t="s">
        <v>32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v>0</v>
      </c>
      <c r="AF27" s="22"/>
    </row>
    <row r="28" spans="1:33" s="5" customFormat="1" ht="21" customHeight="1" x14ac:dyDescent="0.25">
      <c r="A28" s="22" t="s">
        <v>25</v>
      </c>
      <c r="B28" s="29">
        <f>H28+J28+L28+N28+P28+R28+T28+V28+X28+Z28+AB28+AD28</f>
        <v>24406.103999999999</v>
      </c>
      <c r="C28" s="30">
        <f>H28+J28+L28+N28+P28+R28+T28+V28+X28+Z28</f>
        <v>20587.004000000001</v>
      </c>
      <c r="D28" s="30">
        <f>I28+K28+M28+O28+Q28+S28+U28+W28+Y28+AA28</f>
        <v>20493.161000000004</v>
      </c>
      <c r="E28" s="30">
        <f>I28+K28+M28+O28+Q28+S28+U28+W28+Y28+AA28+AC28+AE28</f>
        <v>20493.161000000004</v>
      </c>
      <c r="F28" s="30">
        <f>E28/B28*100</f>
        <v>83.967359149170235</v>
      </c>
      <c r="G28" s="30">
        <f>E28/C28*100</f>
        <v>99.544163881252473</v>
      </c>
      <c r="H28" s="30">
        <v>4859.92</v>
      </c>
      <c r="I28" s="30">
        <v>4857.63</v>
      </c>
      <c r="J28" s="30">
        <v>2441.8000000000002</v>
      </c>
      <c r="K28" s="30">
        <v>2424.64</v>
      </c>
      <c r="L28" s="30">
        <v>1087.384</v>
      </c>
      <c r="M28" s="30">
        <v>1083.51</v>
      </c>
      <c r="N28" s="30">
        <v>2838.98</v>
      </c>
      <c r="O28" s="30">
        <v>2845.11</v>
      </c>
      <c r="P28" s="30">
        <v>1680.97</v>
      </c>
      <c r="Q28" s="30">
        <v>1688.2</v>
      </c>
      <c r="R28" s="30">
        <v>1641.64</v>
      </c>
      <c r="S28" s="30">
        <v>1514.69</v>
      </c>
      <c r="T28" s="30">
        <v>2948.57</v>
      </c>
      <c r="U28" s="89">
        <v>2893.98</v>
      </c>
      <c r="V28" s="30">
        <v>990.81</v>
      </c>
      <c r="W28" s="30">
        <v>1102.74</v>
      </c>
      <c r="X28" s="30">
        <v>692.96</v>
      </c>
      <c r="Y28" s="30">
        <v>690.85</v>
      </c>
      <c r="Z28" s="30">
        <v>1403.97</v>
      </c>
      <c r="AA28" s="30">
        <v>1391.8109999999999</v>
      </c>
      <c r="AB28" s="30">
        <v>644.82000000000005</v>
      </c>
      <c r="AC28" s="30">
        <v>0</v>
      </c>
      <c r="AD28" s="30">
        <v>3174.28</v>
      </c>
      <c r="AE28" s="31">
        <f>AE9+AE11+AE16+AE17+AE18+AE19+AE25</f>
        <v>0</v>
      </c>
      <c r="AF28" s="22"/>
    </row>
    <row r="29" spans="1:33" s="5" customFormat="1" ht="18" customHeight="1" x14ac:dyDescent="0.25">
      <c r="A29" s="22" t="s">
        <v>33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24">
        <v>0</v>
      </c>
      <c r="AF29" s="22"/>
    </row>
    <row r="30" spans="1:33" s="5" customFormat="1" ht="18.75" x14ac:dyDescent="0.25">
      <c r="A30" s="22" t="s">
        <v>34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24">
        <v>0</v>
      </c>
      <c r="AF30" s="22"/>
    </row>
    <row r="31" spans="1:33" s="5" customFormat="1" ht="70.5" customHeight="1" x14ac:dyDescent="0.25">
      <c r="A31" s="37" t="s">
        <v>35</v>
      </c>
      <c r="B31" s="18">
        <f>B32</f>
        <v>37336.894</v>
      </c>
      <c r="C31" s="18">
        <f>C32</f>
        <v>32544.284000000003</v>
      </c>
      <c r="D31" s="18">
        <f>D32</f>
        <v>31756.699000000001</v>
      </c>
      <c r="E31" s="18">
        <f>E32</f>
        <v>31756.699000000001</v>
      </c>
      <c r="F31" s="18">
        <f>E31/B31*100</f>
        <v>85.054474536633933</v>
      </c>
      <c r="G31" s="18">
        <f>E31/C31*100</f>
        <v>97.579959049029924</v>
      </c>
      <c r="H31" s="18">
        <f t="shared" ref="H31:AD31" si="34">H32</f>
        <v>3522.79</v>
      </c>
      <c r="I31" s="18">
        <f t="shared" si="34"/>
        <v>3246.21</v>
      </c>
      <c r="J31" s="18">
        <f t="shared" si="34"/>
        <v>885.24600000000009</v>
      </c>
      <c r="K31" s="18">
        <f t="shared" si="34"/>
        <v>1154.079</v>
      </c>
      <c r="L31" s="18">
        <f t="shared" si="34"/>
        <v>6961.57</v>
      </c>
      <c r="M31" s="18">
        <f t="shared" si="34"/>
        <v>6961.5609999999997</v>
      </c>
      <c r="N31" s="18">
        <f t="shared" si="34"/>
        <v>2049.616</v>
      </c>
      <c r="O31" s="18">
        <f t="shared" si="34"/>
        <v>1939.9009999999998</v>
      </c>
      <c r="P31" s="18">
        <f t="shared" si="34"/>
        <v>3572.2089999999998</v>
      </c>
      <c r="Q31" s="18">
        <f t="shared" si="34"/>
        <v>3466.5879999999997</v>
      </c>
      <c r="R31" s="18">
        <f t="shared" si="34"/>
        <v>3346.6329999999998</v>
      </c>
      <c r="S31" s="18">
        <f t="shared" si="34"/>
        <v>3182.549</v>
      </c>
      <c r="T31" s="18">
        <f t="shared" si="34"/>
        <v>3636.1949999999997</v>
      </c>
      <c r="U31" s="18">
        <f t="shared" si="34"/>
        <v>3661.7569999999996</v>
      </c>
      <c r="V31" s="18">
        <f t="shared" si="34"/>
        <v>3135.7109999999998</v>
      </c>
      <c r="W31" s="18">
        <f t="shared" si="34"/>
        <v>3130.7369999999996</v>
      </c>
      <c r="X31" s="18">
        <f t="shared" si="34"/>
        <v>2520.6640000000002</v>
      </c>
      <c r="Y31" s="18">
        <f t="shared" si="34"/>
        <v>2437.4270000000001</v>
      </c>
      <c r="Z31" s="18">
        <f t="shared" si="34"/>
        <v>2913.65</v>
      </c>
      <c r="AA31" s="18">
        <f t="shared" si="34"/>
        <v>2575.8900000000003</v>
      </c>
      <c r="AB31" s="18">
        <f t="shared" si="34"/>
        <v>2441.0879999999997</v>
      </c>
      <c r="AC31" s="18">
        <f t="shared" si="34"/>
        <v>0</v>
      </c>
      <c r="AD31" s="18">
        <f t="shared" si="34"/>
        <v>2351.5219999999999</v>
      </c>
      <c r="AE31" s="38">
        <v>0</v>
      </c>
      <c r="AF31" s="39"/>
    </row>
    <row r="32" spans="1:33" s="3" customFormat="1" ht="83.25" customHeight="1" x14ac:dyDescent="0.25">
      <c r="A32" s="35" t="s">
        <v>36</v>
      </c>
      <c r="B32" s="21">
        <f>B34+B39</f>
        <v>37336.894</v>
      </c>
      <c r="C32" s="21">
        <f>C34+C39</f>
        <v>32544.284000000003</v>
      </c>
      <c r="D32" s="21">
        <f>D34+D39</f>
        <v>31756.699000000001</v>
      </c>
      <c r="E32" s="21">
        <f>E34+E39</f>
        <v>31756.699000000001</v>
      </c>
      <c r="F32" s="21">
        <f>E32/B32*100</f>
        <v>85.054474536633933</v>
      </c>
      <c r="G32" s="21">
        <f>E32/C32*100</f>
        <v>97.579959049029924</v>
      </c>
      <c r="H32" s="21">
        <f t="shared" ref="H32:AD32" si="35">H34+H39</f>
        <v>3522.79</v>
      </c>
      <c r="I32" s="21">
        <f t="shared" si="35"/>
        <v>3246.21</v>
      </c>
      <c r="J32" s="21">
        <f t="shared" si="35"/>
        <v>885.24600000000009</v>
      </c>
      <c r="K32" s="21">
        <f t="shared" si="35"/>
        <v>1154.079</v>
      </c>
      <c r="L32" s="21">
        <f t="shared" si="35"/>
        <v>6961.57</v>
      </c>
      <c r="M32" s="21">
        <f t="shared" si="35"/>
        <v>6961.5609999999997</v>
      </c>
      <c r="N32" s="69">
        <f>N34+N39</f>
        <v>2049.616</v>
      </c>
      <c r="O32" s="69">
        <f t="shared" si="35"/>
        <v>1939.9009999999998</v>
      </c>
      <c r="P32" s="69">
        <f t="shared" si="35"/>
        <v>3572.2089999999998</v>
      </c>
      <c r="Q32" s="69">
        <f t="shared" si="35"/>
        <v>3466.5879999999997</v>
      </c>
      <c r="R32" s="21">
        <f t="shared" si="35"/>
        <v>3346.6329999999998</v>
      </c>
      <c r="S32" s="21">
        <f t="shared" si="35"/>
        <v>3182.549</v>
      </c>
      <c r="T32" s="21">
        <f t="shared" si="35"/>
        <v>3636.1949999999997</v>
      </c>
      <c r="U32" s="21">
        <f t="shared" si="35"/>
        <v>3661.7569999999996</v>
      </c>
      <c r="V32" s="21">
        <f t="shared" si="35"/>
        <v>3135.7109999999998</v>
      </c>
      <c r="W32" s="21">
        <f t="shared" si="35"/>
        <v>3130.7369999999996</v>
      </c>
      <c r="X32" s="21">
        <f t="shared" si="35"/>
        <v>2520.6640000000002</v>
      </c>
      <c r="Y32" s="21">
        <f t="shared" si="35"/>
        <v>2437.4270000000001</v>
      </c>
      <c r="Z32" s="21">
        <f t="shared" si="35"/>
        <v>2913.65</v>
      </c>
      <c r="AA32" s="21">
        <f t="shared" si="35"/>
        <v>2575.8900000000003</v>
      </c>
      <c r="AB32" s="21">
        <f>AB34+AB39</f>
        <v>2441.0879999999997</v>
      </c>
      <c r="AC32" s="21">
        <f t="shared" si="35"/>
        <v>0</v>
      </c>
      <c r="AD32" s="21">
        <f t="shared" si="35"/>
        <v>2351.5219999999999</v>
      </c>
      <c r="AE32" s="40">
        <f>AE33+AE34</f>
        <v>0</v>
      </c>
      <c r="AF32" s="20"/>
    </row>
    <row r="33" spans="1:32" s="3" customFormat="1" ht="18.75" x14ac:dyDescent="0.3">
      <c r="A33" s="22" t="s">
        <v>23</v>
      </c>
      <c r="B33" s="23"/>
      <c r="C33" s="24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71"/>
      <c r="O33" s="71"/>
      <c r="P33" s="71"/>
      <c r="Q33" s="71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31"/>
      <c r="AF33" s="20"/>
    </row>
    <row r="34" spans="1:32" s="3" customFormat="1" ht="131.25" x14ac:dyDescent="0.25">
      <c r="A34" s="36" t="s">
        <v>37</v>
      </c>
      <c r="B34" s="98">
        <f>B35+B37+B36+B38</f>
        <v>32834.194000000003</v>
      </c>
      <c r="C34" s="27">
        <f>C35+C36+C37+C38</f>
        <v>28126.878000000004</v>
      </c>
      <c r="D34" s="27">
        <f>D35+D36+D37+D38</f>
        <v>28126.879000000001</v>
      </c>
      <c r="E34" s="27">
        <f>E35+E36+E37+E38</f>
        <v>28126.879000000001</v>
      </c>
      <c r="F34" s="27">
        <f>E34/B34*100</f>
        <v>85.663375808768137</v>
      </c>
      <c r="G34" s="27">
        <f>E34/C34*100</f>
        <v>100.00000355531814</v>
      </c>
      <c r="H34" s="41">
        <f>H35+H36+H37+H38</f>
        <v>2359.8200000000002</v>
      </c>
      <c r="I34" s="41">
        <f t="shared" ref="I34:AE34" si="36">I35+I36+I37+I38</f>
        <v>2359.8200000000002</v>
      </c>
      <c r="J34" s="41">
        <f t="shared" si="36"/>
        <v>371.85399999999998</v>
      </c>
      <c r="K34" s="41">
        <f t="shared" si="36"/>
        <v>371.85399999999998</v>
      </c>
      <c r="L34" s="41">
        <f t="shared" si="36"/>
        <v>6468.3449999999993</v>
      </c>
      <c r="M34" s="41">
        <f t="shared" si="36"/>
        <v>6461.0450000000001</v>
      </c>
      <c r="N34" s="41">
        <f t="shared" si="36"/>
        <v>1552.0219999999999</v>
      </c>
      <c r="O34" s="41">
        <f t="shared" si="36"/>
        <v>1559.3229999999999</v>
      </c>
      <c r="P34" s="41">
        <f t="shared" si="36"/>
        <v>3392.2</v>
      </c>
      <c r="Q34" s="41">
        <f t="shared" si="36"/>
        <v>3392.2</v>
      </c>
      <c r="R34" s="41">
        <f t="shared" si="36"/>
        <v>2880.6239999999998</v>
      </c>
      <c r="S34" s="41">
        <f t="shared" si="36"/>
        <v>2880.6239999999998</v>
      </c>
      <c r="T34" s="41">
        <f t="shared" si="36"/>
        <v>3434.1239999999998</v>
      </c>
      <c r="U34" s="41">
        <f t="shared" si="36"/>
        <v>3434.1239999999998</v>
      </c>
      <c r="V34" s="41">
        <f t="shared" si="36"/>
        <v>3005.3829999999998</v>
      </c>
      <c r="W34" s="41">
        <f t="shared" si="36"/>
        <v>3005.3829999999998</v>
      </c>
      <c r="X34" s="41">
        <f t="shared" si="36"/>
        <v>2318.2530000000002</v>
      </c>
      <c r="Y34" s="41">
        <f t="shared" si="36"/>
        <v>2318.2530000000002</v>
      </c>
      <c r="Z34" s="41">
        <f t="shared" si="36"/>
        <v>2344.2530000000002</v>
      </c>
      <c r="AA34" s="41">
        <f t="shared" si="36"/>
        <v>2344.2530000000002</v>
      </c>
      <c r="AB34" s="41">
        <f t="shared" si="36"/>
        <v>2355.7939999999999</v>
      </c>
      <c r="AC34" s="41">
        <f t="shared" si="36"/>
        <v>0</v>
      </c>
      <c r="AD34" s="41">
        <f t="shared" si="36"/>
        <v>2351.5219999999999</v>
      </c>
      <c r="AE34" s="41">
        <f t="shared" si="36"/>
        <v>0</v>
      </c>
      <c r="AF34" s="36" t="s">
        <v>85</v>
      </c>
    </row>
    <row r="35" spans="1:32" s="5" customFormat="1" ht="19.5" customHeight="1" x14ac:dyDescent="0.25">
      <c r="A35" s="22" t="s">
        <v>32</v>
      </c>
      <c r="B35" s="29">
        <f>H35+J35+L35+N35+P35+R35+T35+V35+X35+Z35+AB35+AD35</f>
        <v>3920</v>
      </c>
      <c r="C35" s="30">
        <f>H35+J35+L35+N35+P35+R35+T35+V35</f>
        <v>3920</v>
      </c>
      <c r="D35" s="30">
        <f>I35+K35+M35+O35+Q35+S35+U35+W35</f>
        <v>3920</v>
      </c>
      <c r="E35" s="30">
        <f>I35+K35+M35+O35+Q35+S35+U35+W35+Y35+AA35+AC35+AE35</f>
        <v>3920</v>
      </c>
      <c r="F35" s="30">
        <f>E35/B35*100</f>
        <v>100</v>
      </c>
      <c r="G35" s="30">
        <f>E35/C35*100</f>
        <v>100</v>
      </c>
      <c r="H35" s="30">
        <v>0</v>
      </c>
      <c r="I35" s="30">
        <v>0</v>
      </c>
      <c r="J35" s="30">
        <v>0</v>
      </c>
      <c r="K35" s="30">
        <v>0</v>
      </c>
      <c r="L35" s="30">
        <v>3920</v>
      </c>
      <c r="M35" s="30">
        <v>0</v>
      </c>
      <c r="N35" s="30">
        <v>0</v>
      </c>
      <c r="O35" s="30">
        <v>3920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24">
        <v>0</v>
      </c>
      <c r="AF35" s="20"/>
    </row>
    <row r="36" spans="1:32" s="5" customFormat="1" ht="206.25" x14ac:dyDescent="0.25">
      <c r="A36" s="22" t="s">
        <v>25</v>
      </c>
      <c r="B36" s="97">
        <f>H36+J36+L36+N36+P36+R36+T36+V36+X36+Z36+AB36+AD36</f>
        <v>28914.194000000007</v>
      </c>
      <c r="C36" s="30">
        <f>H36+J36+L36+N36+P36+R36+T36+V36+X36+Z36</f>
        <v>24206.878000000004</v>
      </c>
      <c r="D36" s="30">
        <f>I36+K36+M36+O36+Q36+S36+U36+W36+Y36+AA36</f>
        <v>24206.879000000001</v>
      </c>
      <c r="E36" s="30">
        <f>I36+K36+M36+O36+Q36+S36+U36+W36+Y36+AA36+AC36+AE36</f>
        <v>24206.879000000001</v>
      </c>
      <c r="F36" s="30">
        <f>E36/B36*100</f>
        <v>83.719708735439752</v>
      </c>
      <c r="G36" s="30">
        <f>E36/C36*100</f>
        <v>100.00000413105727</v>
      </c>
      <c r="H36" s="30">
        <v>2359.8200000000002</v>
      </c>
      <c r="I36" s="30">
        <v>2359.8200000000002</v>
      </c>
      <c r="J36" s="30">
        <v>371.85399999999998</v>
      </c>
      <c r="K36" s="30">
        <v>371.85399999999998</v>
      </c>
      <c r="L36" s="30">
        <v>2548.3449999999998</v>
      </c>
      <c r="M36" s="30">
        <v>6461.0450000000001</v>
      </c>
      <c r="N36" s="30">
        <v>1552.0219999999999</v>
      </c>
      <c r="O36" s="30">
        <v>-2360.6770000000001</v>
      </c>
      <c r="P36" s="30">
        <v>3392.2</v>
      </c>
      <c r="Q36" s="30">
        <v>3392.2</v>
      </c>
      <c r="R36" s="30">
        <v>2880.6239999999998</v>
      </c>
      <c r="S36" s="30">
        <v>2880.6239999999998</v>
      </c>
      <c r="T36" s="30">
        <v>3434.1239999999998</v>
      </c>
      <c r="U36" s="30">
        <v>3434.1239999999998</v>
      </c>
      <c r="V36" s="30">
        <v>3005.3829999999998</v>
      </c>
      <c r="W36" s="30">
        <v>3005.3829999999998</v>
      </c>
      <c r="X36" s="30">
        <v>2318.2530000000002</v>
      </c>
      <c r="Y36" s="30">
        <v>2318.2530000000002</v>
      </c>
      <c r="Z36" s="30">
        <v>2344.2530000000002</v>
      </c>
      <c r="AA36" s="30">
        <v>2344.2530000000002</v>
      </c>
      <c r="AB36" s="30">
        <v>2355.7939999999999</v>
      </c>
      <c r="AC36" s="30">
        <v>0</v>
      </c>
      <c r="AD36" s="30">
        <v>2351.5219999999999</v>
      </c>
      <c r="AE36" s="24">
        <v>0</v>
      </c>
      <c r="AF36" s="22" t="s">
        <v>86</v>
      </c>
    </row>
    <row r="37" spans="1:32" s="5" customFormat="1" ht="18.75" x14ac:dyDescent="0.25">
      <c r="A37" s="22" t="s">
        <v>33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1">
        <v>0</v>
      </c>
      <c r="AF37" s="20"/>
    </row>
    <row r="38" spans="1:32" s="5" customFormat="1" ht="18.75" x14ac:dyDescent="0.25">
      <c r="A38" s="22" t="s">
        <v>34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42">
        <f>AE39+AE40</f>
        <v>0</v>
      </c>
      <c r="AF38" s="20"/>
    </row>
    <row r="39" spans="1:32" s="5" customFormat="1" ht="66.75" customHeight="1" x14ac:dyDescent="0.25">
      <c r="A39" s="36" t="s">
        <v>38</v>
      </c>
      <c r="B39" s="27">
        <f>B40+B41+B42+B43</f>
        <v>4502.7</v>
      </c>
      <c r="C39" s="27">
        <f>C40+C41+C42+C43</f>
        <v>4417.4059999999999</v>
      </c>
      <c r="D39" s="27">
        <f>D40+D41+D42+D43</f>
        <v>3629.8199999999997</v>
      </c>
      <c r="E39" s="27">
        <f>E40+E41+E42+E43</f>
        <v>3629.8199999999997</v>
      </c>
      <c r="F39" s="27">
        <f>E39/B39*100</f>
        <v>80.614298087813978</v>
      </c>
      <c r="G39" s="27">
        <f>E39/C39*100</f>
        <v>82.170848683593945</v>
      </c>
      <c r="H39" s="41">
        <f>H40+H41+H42+H43</f>
        <v>1162.97</v>
      </c>
      <c r="I39" s="41">
        <f t="shared" ref="I39:AE39" si="37">I40+I41+I42+I43</f>
        <v>886.39</v>
      </c>
      <c r="J39" s="41">
        <f t="shared" si="37"/>
        <v>513.39200000000005</v>
      </c>
      <c r="K39" s="41">
        <f t="shared" si="37"/>
        <v>782.22500000000002</v>
      </c>
      <c r="L39" s="41">
        <f t="shared" si="37"/>
        <v>493.22500000000002</v>
      </c>
      <c r="M39" s="41">
        <f t="shared" si="37"/>
        <v>500.51600000000002</v>
      </c>
      <c r="N39" s="41">
        <f t="shared" si="37"/>
        <v>497.59399999999999</v>
      </c>
      <c r="O39" s="41">
        <f t="shared" si="37"/>
        <v>380.57799999999997</v>
      </c>
      <c r="P39" s="41">
        <f t="shared" si="37"/>
        <v>180.00899999999999</v>
      </c>
      <c r="Q39" s="41">
        <f t="shared" si="37"/>
        <v>74.388000000000005</v>
      </c>
      <c r="R39" s="41">
        <f t="shared" si="37"/>
        <v>466.00900000000001</v>
      </c>
      <c r="S39" s="41">
        <f t="shared" si="37"/>
        <v>301.92500000000001</v>
      </c>
      <c r="T39" s="41">
        <f t="shared" si="37"/>
        <v>202.071</v>
      </c>
      <c r="U39" s="41">
        <f t="shared" si="37"/>
        <v>227.63300000000001</v>
      </c>
      <c r="V39" s="41">
        <f t="shared" si="37"/>
        <v>130.328</v>
      </c>
      <c r="W39" s="41">
        <f t="shared" si="37"/>
        <v>125.354</v>
      </c>
      <c r="X39" s="41">
        <f t="shared" si="37"/>
        <v>202.411</v>
      </c>
      <c r="Y39" s="41">
        <f t="shared" si="37"/>
        <v>119.17400000000001</v>
      </c>
      <c r="Z39" s="41">
        <f t="shared" si="37"/>
        <v>569.39700000000005</v>
      </c>
      <c r="AA39" s="41">
        <f t="shared" si="37"/>
        <v>231.637</v>
      </c>
      <c r="AB39" s="41">
        <f t="shared" si="37"/>
        <v>85.293999999999997</v>
      </c>
      <c r="AC39" s="41">
        <f t="shared" si="37"/>
        <v>0</v>
      </c>
      <c r="AD39" s="41">
        <f t="shared" si="37"/>
        <v>0</v>
      </c>
      <c r="AE39" s="41">
        <f t="shared" si="37"/>
        <v>0</v>
      </c>
      <c r="AF39" s="36"/>
    </row>
    <row r="40" spans="1:32" s="5" customFormat="1" ht="20.25" customHeight="1" x14ac:dyDescent="0.3">
      <c r="A40" s="34" t="s">
        <v>32</v>
      </c>
      <c r="B40" s="30">
        <v>0</v>
      </c>
      <c r="C40" s="30">
        <v>0</v>
      </c>
      <c r="D40" s="30">
        <v>0</v>
      </c>
      <c r="E40" s="30">
        <v>0</v>
      </c>
      <c r="F40" s="29">
        <v>0</v>
      </c>
      <c r="G40" s="29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1">
        <v>0</v>
      </c>
      <c r="AF40" s="22"/>
    </row>
    <row r="41" spans="1:32" s="3" customFormat="1" ht="18" customHeight="1" x14ac:dyDescent="0.3">
      <c r="A41" s="43" t="s">
        <v>25</v>
      </c>
      <c r="B41" s="29">
        <f>H41+J41+L41+N41+P41+R41+T41+V41+X41+Z41+AB41+AD41</f>
        <v>4502.7</v>
      </c>
      <c r="C41" s="30">
        <f>H41+J41+L41+N41+P41+R41+T41+V41+X41+Z41</f>
        <v>4417.4059999999999</v>
      </c>
      <c r="D41" s="30">
        <f>I41+K41+M41+O41+Q41+S41+U41+W41+Y41+AA41</f>
        <v>3629.8199999999997</v>
      </c>
      <c r="E41" s="30">
        <f>I41+K41+M41+O41+Q41+S41+U41+W41+Y41+AA41+AC41+AE41</f>
        <v>3629.8199999999997</v>
      </c>
      <c r="F41" s="30">
        <f>E41/B41*100</f>
        <v>80.614298087813978</v>
      </c>
      <c r="G41" s="30">
        <f>E41/C41*100</f>
        <v>82.170848683593945</v>
      </c>
      <c r="H41" s="30">
        <v>1162.97</v>
      </c>
      <c r="I41" s="30">
        <v>886.39</v>
      </c>
      <c r="J41" s="30">
        <v>513.39200000000005</v>
      </c>
      <c r="K41" s="30">
        <v>782.22500000000002</v>
      </c>
      <c r="L41" s="30">
        <v>493.22500000000002</v>
      </c>
      <c r="M41" s="30">
        <v>500.51600000000002</v>
      </c>
      <c r="N41" s="30">
        <v>497.59399999999999</v>
      </c>
      <c r="O41" s="30">
        <v>380.57799999999997</v>
      </c>
      <c r="P41" s="30">
        <v>180.00899999999999</v>
      </c>
      <c r="Q41" s="30">
        <v>74.388000000000005</v>
      </c>
      <c r="R41" s="30">
        <v>466.00900000000001</v>
      </c>
      <c r="S41" s="30">
        <v>301.92500000000001</v>
      </c>
      <c r="T41" s="30">
        <v>202.071</v>
      </c>
      <c r="U41" s="30">
        <v>227.63300000000001</v>
      </c>
      <c r="V41" s="30">
        <v>130.328</v>
      </c>
      <c r="W41" s="30">
        <v>125.354</v>
      </c>
      <c r="X41" s="30">
        <v>202.411</v>
      </c>
      <c r="Y41" s="30">
        <v>119.17400000000001</v>
      </c>
      <c r="Z41" s="30">
        <v>569.39700000000005</v>
      </c>
      <c r="AA41" s="30">
        <v>231.637</v>
      </c>
      <c r="AB41" s="30">
        <v>85.293999999999997</v>
      </c>
      <c r="AC41" s="30">
        <v>0</v>
      </c>
      <c r="AD41" s="30">
        <v>0</v>
      </c>
      <c r="AE41" s="24">
        <v>0</v>
      </c>
      <c r="AF41" s="22"/>
    </row>
    <row r="42" spans="1:32" s="5" customFormat="1" ht="15.75" customHeight="1" x14ac:dyDescent="0.3">
      <c r="A42" s="34" t="s">
        <v>33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24"/>
      <c r="AF42" s="22"/>
    </row>
    <row r="43" spans="1:32" s="5" customFormat="1" ht="18.75" x14ac:dyDescent="0.3">
      <c r="A43" s="34" t="s">
        <v>34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1">
        <v>0</v>
      </c>
      <c r="AF43" s="20"/>
    </row>
    <row r="44" spans="1:32" s="5" customFormat="1" ht="1.5" hidden="1" customHeight="1" x14ac:dyDescent="0.3">
      <c r="A44" s="17" t="s">
        <v>39</v>
      </c>
      <c r="B44" s="18" t="e">
        <f>B45</f>
        <v>#REF!</v>
      </c>
      <c r="C44" s="18" t="e">
        <f t="shared" ref="C44:AD44" si="38">C45</f>
        <v>#REF!</v>
      </c>
      <c r="D44" s="18" t="e">
        <f>D45</f>
        <v>#REF!</v>
      </c>
      <c r="E44" s="18" t="e">
        <f t="shared" si="38"/>
        <v>#REF!</v>
      </c>
      <c r="F44" s="18" t="e">
        <f t="shared" si="38"/>
        <v>#REF!</v>
      </c>
      <c r="G44" s="18" t="e">
        <f t="shared" si="38"/>
        <v>#REF!</v>
      </c>
      <c r="H44" s="18" t="e">
        <f t="shared" si="38"/>
        <v>#REF!</v>
      </c>
      <c r="I44" s="18" t="e">
        <f t="shared" si="38"/>
        <v>#REF!</v>
      </c>
      <c r="J44" s="18" t="e">
        <f t="shared" si="38"/>
        <v>#REF!</v>
      </c>
      <c r="K44" s="18" t="e">
        <f t="shared" si="38"/>
        <v>#REF!</v>
      </c>
      <c r="L44" s="18" t="e">
        <f t="shared" si="38"/>
        <v>#REF!</v>
      </c>
      <c r="M44" s="18" t="e">
        <f t="shared" si="38"/>
        <v>#REF!</v>
      </c>
      <c r="N44" s="69" t="e">
        <f t="shared" si="38"/>
        <v>#REF!</v>
      </c>
      <c r="O44" s="69" t="e">
        <f t="shared" si="38"/>
        <v>#REF!</v>
      </c>
      <c r="P44" s="69" t="e">
        <f t="shared" si="38"/>
        <v>#REF!</v>
      </c>
      <c r="Q44" s="69" t="e">
        <f t="shared" si="38"/>
        <v>#REF!</v>
      </c>
      <c r="R44" s="21" t="e">
        <f t="shared" si="38"/>
        <v>#REF!</v>
      </c>
      <c r="S44" s="21" t="e">
        <f t="shared" si="38"/>
        <v>#REF!</v>
      </c>
      <c r="T44" s="21" t="e">
        <f t="shared" si="38"/>
        <v>#REF!</v>
      </c>
      <c r="U44" s="21" t="e">
        <f t="shared" si="38"/>
        <v>#REF!</v>
      </c>
      <c r="V44" s="21" t="e">
        <f t="shared" si="38"/>
        <v>#REF!</v>
      </c>
      <c r="W44" s="21" t="e">
        <f t="shared" si="38"/>
        <v>#REF!</v>
      </c>
      <c r="X44" s="21" t="e">
        <f t="shared" si="38"/>
        <v>#REF!</v>
      </c>
      <c r="Y44" s="21" t="e">
        <f t="shared" si="38"/>
        <v>#REF!</v>
      </c>
      <c r="Z44" s="77" t="e">
        <f t="shared" si="38"/>
        <v>#REF!</v>
      </c>
      <c r="AA44" s="77" t="e">
        <f t="shared" si="38"/>
        <v>#REF!</v>
      </c>
      <c r="AB44" s="18" t="e">
        <f t="shared" si="38"/>
        <v>#REF!</v>
      </c>
      <c r="AC44" s="18" t="e">
        <f t="shared" si="38"/>
        <v>#REF!</v>
      </c>
      <c r="AD44" s="18" t="e">
        <f t="shared" si="38"/>
        <v>#REF!</v>
      </c>
      <c r="AE44" s="44">
        <f>AE45+AE46</f>
        <v>0</v>
      </c>
      <c r="AF44" s="39"/>
    </row>
    <row r="45" spans="1:32" s="5" customFormat="1" ht="112.5" hidden="1" x14ac:dyDescent="0.3">
      <c r="A45" s="45" t="s">
        <v>40</v>
      </c>
      <c r="B45" s="21" t="e">
        <f>#REF!</f>
        <v>#REF!</v>
      </c>
      <c r="C45" s="21" t="e">
        <f>#REF!</f>
        <v>#REF!</v>
      </c>
      <c r="D45" s="21" t="e">
        <f>#REF!</f>
        <v>#REF!</v>
      </c>
      <c r="E45" s="21" t="e">
        <f>#REF!</f>
        <v>#REF!</v>
      </c>
      <c r="F45" s="21" t="e">
        <f>#REF!</f>
        <v>#REF!</v>
      </c>
      <c r="G45" s="21" t="e">
        <f>#REF!</f>
        <v>#REF!</v>
      </c>
      <c r="H45" s="21" t="e">
        <f>#REF!</f>
        <v>#REF!</v>
      </c>
      <c r="I45" s="21" t="e">
        <f>#REF!</f>
        <v>#REF!</v>
      </c>
      <c r="J45" s="21" t="e">
        <f>#REF!</f>
        <v>#REF!</v>
      </c>
      <c r="K45" s="21" t="e">
        <f>#REF!</f>
        <v>#REF!</v>
      </c>
      <c r="L45" s="21" t="e">
        <f>#REF!</f>
        <v>#REF!</v>
      </c>
      <c r="M45" s="21" t="e">
        <f>#REF!</f>
        <v>#REF!</v>
      </c>
      <c r="N45" s="69" t="e">
        <f>#REF!</f>
        <v>#REF!</v>
      </c>
      <c r="O45" s="69" t="e">
        <f>#REF!</f>
        <v>#REF!</v>
      </c>
      <c r="P45" s="69" t="e">
        <f>#REF!</f>
        <v>#REF!</v>
      </c>
      <c r="Q45" s="69" t="e">
        <f>#REF!</f>
        <v>#REF!</v>
      </c>
      <c r="R45" s="21" t="e">
        <f>#REF!</f>
        <v>#REF!</v>
      </c>
      <c r="S45" s="21" t="e">
        <f>#REF!</f>
        <v>#REF!</v>
      </c>
      <c r="T45" s="21" t="e">
        <f>#REF!</f>
        <v>#REF!</v>
      </c>
      <c r="U45" s="21" t="e">
        <f>#REF!</f>
        <v>#REF!</v>
      </c>
      <c r="V45" s="21" t="e">
        <f>#REF!</f>
        <v>#REF!</v>
      </c>
      <c r="W45" s="21" t="e">
        <f>#REF!</f>
        <v>#REF!</v>
      </c>
      <c r="X45" s="21" t="e">
        <f>#REF!</f>
        <v>#REF!</v>
      </c>
      <c r="Y45" s="21" t="e">
        <f>#REF!</f>
        <v>#REF!</v>
      </c>
      <c r="Z45" s="77" t="e">
        <f>#REF!</f>
        <v>#REF!</v>
      </c>
      <c r="AA45" s="77" t="e">
        <f>#REF!</f>
        <v>#REF!</v>
      </c>
      <c r="AB45" s="21" t="e">
        <f>#REF!</f>
        <v>#REF!</v>
      </c>
      <c r="AC45" s="21" t="e">
        <f>#REF!</f>
        <v>#REF!</v>
      </c>
      <c r="AD45" s="21" t="e">
        <f>#REF!</f>
        <v>#REF!</v>
      </c>
      <c r="AE45" s="31">
        <v>0</v>
      </c>
      <c r="AF45" s="20"/>
    </row>
    <row r="46" spans="1:32" s="5" customFormat="1" ht="18.75" hidden="1" x14ac:dyDescent="0.3">
      <c r="A46" s="34" t="s">
        <v>23</v>
      </c>
      <c r="B46" s="23"/>
      <c r="C46" s="24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71"/>
      <c r="O46" s="71"/>
      <c r="P46" s="71"/>
      <c r="Q46" s="71"/>
      <c r="R46" s="25"/>
      <c r="S46" s="25"/>
      <c r="T46" s="25"/>
      <c r="U46" s="25"/>
      <c r="V46" s="25"/>
      <c r="W46" s="25"/>
      <c r="X46" s="25"/>
      <c r="Y46" s="25"/>
      <c r="Z46" s="78"/>
      <c r="AA46" s="78"/>
      <c r="AB46" s="25"/>
      <c r="AC46" s="25"/>
      <c r="AD46" s="25"/>
      <c r="AE46" s="31">
        <v>0</v>
      </c>
      <c r="AF46" s="20"/>
    </row>
    <row r="47" spans="1:32" s="1" customFormat="1" ht="69" customHeight="1" x14ac:dyDescent="0.25">
      <c r="A47" s="47" t="s">
        <v>41</v>
      </c>
      <c r="B47" s="18">
        <f>B48+B51+B88+B92+B101+B103+B110</f>
        <v>5429.598</v>
      </c>
      <c r="C47" s="18">
        <f t="shared" ref="C47:AD47" si="39">C48+C51+C88+C92+C101+C103+C110</f>
        <v>2047.327</v>
      </c>
      <c r="D47" s="18">
        <f>D48+D51+D88+D92+D101+D103+D110</f>
        <v>5429.5999999999995</v>
      </c>
      <c r="E47" s="18">
        <f t="shared" si="39"/>
        <v>944.05600000000004</v>
      </c>
      <c r="F47" s="18">
        <f t="shared" si="39"/>
        <v>116.68469777254441</v>
      </c>
      <c r="G47" s="18">
        <f t="shared" si="39"/>
        <v>74.082499999999996</v>
      </c>
      <c r="H47" s="18">
        <f t="shared" si="39"/>
        <v>0</v>
      </c>
      <c r="I47" s="18">
        <f t="shared" si="39"/>
        <v>0</v>
      </c>
      <c r="J47" s="18">
        <f t="shared" si="39"/>
        <v>0</v>
      </c>
      <c r="K47" s="18">
        <f t="shared" si="39"/>
        <v>0</v>
      </c>
      <c r="L47" s="18">
        <f t="shared" si="39"/>
        <v>0</v>
      </c>
      <c r="M47" s="18">
        <f t="shared" si="39"/>
        <v>0</v>
      </c>
      <c r="N47" s="18">
        <f t="shared" si="39"/>
        <v>0</v>
      </c>
      <c r="O47" s="18">
        <f t="shared" si="39"/>
        <v>0</v>
      </c>
      <c r="P47" s="18">
        <f t="shared" si="39"/>
        <v>0</v>
      </c>
      <c r="Q47" s="18">
        <f t="shared" si="39"/>
        <v>0</v>
      </c>
      <c r="R47" s="18">
        <f t="shared" si="39"/>
        <v>0</v>
      </c>
      <c r="S47" s="18">
        <f t="shared" si="39"/>
        <v>0</v>
      </c>
      <c r="T47" s="18">
        <f t="shared" si="39"/>
        <v>10</v>
      </c>
      <c r="U47" s="18">
        <f t="shared" si="39"/>
        <v>9.673</v>
      </c>
      <c r="V47" s="18">
        <f t="shared" si="39"/>
        <v>10</v>
      </c>
      <c r="W47" s="18">
        <f t="shared" si="39"/>
        <v>9.98</v>
      </c>
      <c r="X47" s="18">
        <f t="shared" si="39"/>
        <v>10</v>
      </c>
      <c r="Y47" s="18">
        <f t="shared" si="39"/>
        <v>9.98</v>
      </c>
      <c r="Z47" s="18">
        <f t="shared" si="39"/>
        <v>2017.327</v>
      </c>
      <c r="AA47" s="18">
        <f t="shared" si="39"/>
        <v>914.423</v>
      </c>
      <c r="AB47" s="18">
        <f t="shared" si="39"/>
        <v>2544.0590000000002</v>
      </c>
      <c r="AC47" s="18">
        <f t="shared" si="39"/>
        <v>0</v>
      </c>
      <c r="AD47" s="18">
        <f t="shared" si="39"/>
        <v>838.21199999999988</v>
      </c>
      <c r="AE47" s="38">
        <v>0</v>
      </c>
      <c r="AF47" s="39"/>
    </row>
    <row r="48" spans="1:32" s="3" customFormat="1" ht="66" hidden="1" customHeight="1" x14ac:dyDescent="0.25">
      <c r="A48" s="35" t="s">
        <v>42</v>
      </c>
      <c r="B48" s="21">
        <f>B50</f>
        <v>0</v>
      </c>
      <c r="C48" s="21">
        <f t="shared" ref="C48:AD48" si="40">C50</f>
        <v>0</v>
      </c>
      <c r="D48" s="21">
        <f>D50</f>
        <v>0</v>
      </c>
      <c r="E48" s="21">
        <f t="shared" si="40"/>
        <v>0</v>
      </c>
      <c r="F48" s="21">
        <f t="shared" si="40"/>
        <v>0</v>
      </c>
      <c r="G48" s="21">
        <f t="shared" si="40"/>
        <v>0</v>
      </c>
      <c r="H48" s="21">
        <f t="shared" si="40"/>
        <v>0</v>
      </c>
      <c r="I48" s="21">
        <f t="shared" si="40"/>
        <v>0</v>
      </c>
      <c r="J48" s="21">
        <f t="shared" si="40"/>
        <v>0</v>
      </c>
      <c r="K48" s="21">
        <f t="shared" si="40"/>
        <v>0</v>
      </c>
      <c r="L48" s="21">
        <f t="shared" si="40"/>
        <v>0</v>
      </c>
      <c r="M48" s="21">
        <f t="shared" si="40"/>
        <v>0</v>
      </c>
      <c r="N48" s="69">
        <f t="shared" si="40"/>
        <v>0</v>
      </c>
      <c r="O48" s="69">
        <f t="shared" si="40"/>
        <v>0</v>
      </c>
      <c r="P48" s="69">
        <f t="shared" si="40"/>
        <v>0</v>
      </c>
      <c r="Q48" s="69">
        <f t="shared" si="40"/>
        <v>0</v>
      </c>
      <c r="R48" s="21">
        <f t="shared" si="40"/>
        <v>0</v>
      </c>
      <c r="S48" s="21">
        <f t="shared" si="40"/>
        <v>0</v>
      </c>
      <c r="T48" s="21">
        <f t="shared" si="40"/>
        <v>0</v>
      </c>
      <c r="U48" s="21">
        <f t="shared" si="40"/>
        <v>0</v>
      </c>
      <c r="V48" s="21">
        <f t="shared" si="40"/>
        <v>0</v>
      </c>
      <c r="W48" s="21">
        <f t="shared" si="40"/>
        <v>0</v>
      </c>
      <c r="X48" s="21">
        <f t="shared" si="40"/>
        <v>0</v>
      </c>
      <c r="Y48" s="21">
        <f t="shared" si="40"/>
        <v>0</v>
      </c>
      <c r="Z48" s="77">
        <f t="shared" si="40"/>
        <v>0</v>
      </c>
      <c r="AA48" s="77">
        <f t="shared" si="40"/>
        <v>0</v>
      </c>
      <c r="AB48" s="21">
        <f t="shared" si="40"/>
        <v>0</v>
      </c>
      <c r="AC48" s="21">
        <f t="shared" si="40"/>
        <v>0</v>
      </c>
      <c r="AD48" s="21">
        <f t="shared" si="40"/>
        <v>0</v>
      </c>
      <c r="AE48" s="42">
        <f>AE28+AE34+AE40+AE46</f>
        <v>0</v>
      </c>
      <c r="AF48" s="20"/>
    </row>
    <row r="49" spans="1:32" s="3" customFormat="1" ht="21.75" hidden="1" customHeight="1" x14ac:dyDescent="0.3">
      <c r="A49" s="46" t="s">
        <v>23</v>
      </c>
      <c r="B49" s="23"/>
      <c r="C49" s="24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71"/>
      <c r="O49" s="71"/>
      <c r="P49" s="71"/>
      <c r="Q49" s="71"/>
      <c r="R49" s="25"/>
      <c r="S49" s="25"/>
      <c r="T49" s="25"/>
      <c r="U49" s="25"/>
      <c r="V49" s="25"/>
      <c r="W49" s="25"/>
      <c r="X49" s="25"/>
      <c r="Y49" s="25"/>
      <c r="Z49" s="78"/>
      <c r="AA49" s="78"/>
      <c r="AB49" s="25"/>
      <c r="AC49" s="25"/>
      <c r="AD49" s="25"/>
      <c r="AE49" s="48"/>
      <c r="AF49" s="49"/>
    </row>
    <row r="50" spans="1:32" s="3" customFormat="1" ht="241.5" hidden="1" customHeight="1" x14ac:dyDescent="0.3">
      <c r="A50" s="46" t="s">
        <v>43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72">
        <v>0</v>
      </c>
      <c r="O50" s="72">
        <v>0</v>
      </c>
      <c r="P50" s="72">
        <v>0</v>
      </c>
      <c r="Q50" s="72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80">
        <v>0</v>
      </c>
      <c r="AA50" s="80">
        <v>0</v>
      </c>
      <c r="AB50" s="30">
        <v>0</v>
      </c>
      <c r="AC50" s="30">
        <v>0</v>
      </c>
      <c r="AD50" s="30">
        <v>0</v>
      </c>
      <c r="AE50" s="30">
        <f>AE51+AE65+AE73+AE87</f>
        <v>0</v>
      </c>
      <c r="AF50" s="50"/>
    </row>
    <row r="51" spans="1:32" s="3" customFormat="1" ht="96" customHeight="1" x14ac:dyDescent="0.25">
      <c r="A51" s="35" t="s">
        <v>44</v>
      </c>
      <c r="B51" s="21">
        <f>B53+B58+B63+B68+B73+B78+B83</f>
        <v>4303.8</v>
      </c>
      <c r="C51" s="21">
        <f t="shared" ref="C51:Y51" si="41">C53+C58+C63+C68+C73+C78+C83</f>
        <v>1885</v>
      </c>
      <c r="D51" s="21">
        <f>D53+D58+D63+D68+D73+D78+D83</f>
        <v>4303.8</v>
      </c>
      <c r="E51" s="21">
        <f t="shared" si="41"/>
        <v>914.423</v>
      </c>
      <c r="F51" s="21">
        <f t="shared" si="41"/>
        <v>67.296364439211075</v>
      </c>
      <c r="G51" s="21">
        <f t="shared" si="41"/>
        <v>0</v>
      </c>
      <c r="H51" s="21">
        <f t="shared" si="41"/>
        <v>0</v>
      </c>
      <c r="I51" s="21">
        <f t="shared" si="41"/>
        <v>0</v>
      </c>
      <c r="J51" s="21">
        <f t="shared" si="41"/>
        <v>0</v>
      </c>
      <c r="K51" s="21">
        <f t="shared" si="41"/>
        <v>0</v>
      </c>
      <c r="L51" s="21">
        <f t="shared" si="41"/>
        <v>0</v>
      </c>
      <c r="M51" s="21">
        <f t="shared" si="41"/>
        <v>0</v>
      </c>
      <c r="N51" s="69">
        <f t="shared" si="41"/>
        <v>0</v>
      </c>
      <c r="O51" s="69">
        <f t="shared" si="41"/>
        <v>0</v>
      </c>
      <c r="P51" s="69">
        <f t="shared" si="41"/>
        <v>0</v>
      </c>
      <c r="Q51" s="69">
        <f t="shared" si="41"/>
        <v>0</v>
      </c>
      <c r="R51" s="21">
        <f t="shared" si="41"/>
        <v>0</v>
      </c>
      <c r="S51" s="21">
        <f t="shared" si="41"/>
        <v>0</v>
      </c>
      <c r="T51" s="21">
        <f t="shared" si="41"/>
        <v>0</v>
      </c>
      <c r="U51" s="21">
        <f t="shared" si="41"/>
        <v>0</v>
      </c>
      <c r="V51" s="21">
        <f t="shared" si="41"/>
        <v>0</v>
      </c>
      <c r="W51" s="21">
        <f t="shared" si="41"/>
        <v>0</v>
      </c>
      <c r="X51" s="21">
        <f t="shared" si="41"/>
        <v>0</v>
      </c>
      <c r="Y51" s="21">
        <f t="shared" si="41"/>
        <v>0</v>
      </c>
      <c r="Z51" s="21">
        <f t="shared" ref="Z51:AD51" si="42">Z53+Z58+Z63+Z68+Z73+Z78+Z83</f>
        <v>1885</v>
      </c>
      <c r="AA51" s="21">
        <f t="shared" si="42"/>
        <v>914.423</v>
      </c>
      <c r="AB51" s="21">
        <f t="shared" si="42"/>
        <v>1610.7</v>
      </c>
      <c r="AC51" s="21">
        <f t="shared" si="42"/>
        <v>0</v>
      </c>
      <c r="AD51" s="21">
        <f t="shared" si="42"/>
        <v>808.09999999999991</v>
      </c>
      <c r="AE51" s="21">
        <f>AE53+AE59</f>
        <v>0</v>
      </c>
      <c r="AF51" s="22"/>
    </row>
    <row r="52" spans="1:32" s="4" customFormat="1" ht="19.5" customHeight="1" x14ac:dyDescent="0.3">
      <c r="A52" s="46" t="s">
        <v>23</v>
      </c>
      <c r="B52" s="23"/>
      <c r="C52" s="24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71"/>
      <c r="O52" s="71"/>
      <c r="P52" s="71"/>
      <c r="Q52" s="71"/>
      <c r="R52" s="25"/>
      <c r="S52" s="25"/>
      <c r="T52" s="25"/>
      <c r="U52" s="25"/>
      <c r="V52" s="25"/>
      <c r="W52" s="25"/>
      <c r="X52" s="25"/>
      <c r="Y52" s="21"/>
      <c r="Z52" s="21"/>
      <c r="AA52" s="21"/>
      <c r="AB52" s="21"/>
      <c r="AC52" s="25"/>
      <c r="AD52" s="25"/>
      <c r="AE52" s="51"/>
      <c r="AF52" s="20"/>
    </row>
    <row r="53" spans="1:32" s="7" customFormat="1" ht="63.75" customHeight="1" x14ac:dyDescent="0.25">
      <c r="A53" s="52" t="s">
        <v>45</v>
      </c>
      <c r="B53" s="27">
        <f>B54+B55+B56+B57</f>
        <v>460</v>
      </c>
      <c r="C53" s="27">
        <f>C54+C55+C56+C57</f>
        <v>0</v>
      </c>
      <c r="D53" s="27">
        <f>D54+D55+D56+D57</f>
        <v>460</v>
      </c>
      <c r="E53" s="27">
        <f>E54+E55+E56+E57</f>
        <v>0</v>
      </c>
      <c r="F53" s="27">
        <f>E53/B53*100</f>
        <v>0</v>
      </c>
      <c r="G53" s="27">
        <v>0</v>
      </c>
      <c r="H53" s="27">
        <f>H54+H55+H56+H57</f>
        <v>0</v>
      </c>
      <c r="I53" s="27">
        <f t="shared" ref="I53:AE53" si="43">I54+I55+I56+I57</f>
        <v>0</v>
      </c>
      <c r="J53" s="27">
        <f t="shared" si="43"/>
        <v>0</v>
      </c>
      <c r="K53" s="27">
        <f t="shared" si="43"/>
        <v>0</v>
      </c>
      <c r="L53" s="27">
        <f t="shared" si="43"/>
        <v>0</v>
      </c>
      <c r="M53" s="27">
        <f t="shared" si="43"/>
        <v>0</v>
      </c>
      <c r="N53" s="27">
        <f t="shared" si="43"/>
        <v>0</v>
      </c>
      <c r="O53" s="27">
        <f t="shared" si="43"/>
        <v>0</v>
      </c>
      <c r="P53" s="27">
        <f t="shared" si="43"/>
        <v>0</v>
      </c>
      <c r="Q53" s="27">
        <f t="shared" si="43"/>
        <v>0</v>
      </c>
      <c r="R53" s="27">
        <f t="shared" si="43"/>
        <v>0</v>
      </c>
      <c r="S53" s="27">
        <f t="shared" si="43"/>
        <v>0</v>
      </c>
      <c r="T53" s="27">
        <f t="shared" si="43"/>
        <v>0</v>
      </c>
      <c r="U53" s="27">
        <f t="shared" si="43"/>
        <v>0</v>
      </c>
      <c r="V53" s="27">
        <f t="shared" si="43"/>
        <v>0</v>
      </c>
      <c r="W53" s="27">
        <f t="shared" si="43"/>
        <v>0</v>
      </c>
      <c r="X53" s="27">
        <f t="shared" si="43"/>
        <v>0</v>
      </c>
      <c r="Y53" s="27">
        <f t="shared" si="43"/>
        <v>0</v>
      </c>
      <c r="Z53" s="27">
        <f t="shared" si="43"/>
        <v>0</v>
      </c>
      <c r="AA53" s="27">
        <f t="shared" si="43"/>
        <v>0</v>
      </c>
      <c r="AB53" s="27">
        <f t="shared" si="43"/>
        <v>0</v>
      </c>
      <c r="AC53" s="27">
        <f t="shared" si="43"/>
        <v>0</v>
      </c>
      <c r="AD53" s="27">
        <f t="shared" si="43"/>
        <v>460</v>
      </c>
      <c r="AE53" s="27">
        <f t="shared" si="43"/>
        <v>0</v>
      </c>
      <c r="AF53" s="53"/>
    </row>
    <row r="54" spans="1:32" s="3" customFormat="1" ht="18.75" x14ac:dyDescent="0.3">
      <c r="A54" s="34" t="s">
        <v>32</v>
      </c>
      <c r="B54" s="29">
        <f>H54+J54+L54+N54+P54+R54+T54+V54+X54+Z54+AB54+AD54</f>
        <v>260</v>
      </c>
      <c r="C54" s="30">
        <v>0</v>
      </c>
      <c r="D54" s="30">
        <v>260</v>
      </c>
      <c r="E54" s="30">
        <v>0</v>
      </c>
      <c r="F54" s="30">
        <f>E54/B54*100</f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260</v>
      </c>
      <c r="AE54" s="30">
        <f>AE55+AE56</f>
        <v>0</v>
      </c>
      <c r="AF54" s="22"/>
    </row>
    <row r="55" spans="1:32" s="3" customFormat="1" ht="19.5" customHeight="1" x14ac:dyDescent="0.3">
      <c r="A55" s="34" t="s">
        <v>25</v>
      </c>
      <c r="B55" s="29">
        <f>H55+J55+L55+N55+P55+R55+T55+V55+X55+Z55+AB55+AD55</f>
        <v>200</v>
      </c>
      <c r="C55" s="30">
        <f>H55+J55+L55+N55+P55+R55+T55+V55+X55+Z55</f>
        <v>0</v>
      </c>
      <c r="D55" s="30">
        <v>200</v>
      </c>
      <c r="E55" s="30">
        <f>I55+K55+M55+O55+Q55+S55+U55+W55+Y55+AA55+AC55+AE55</f>
        <v>0</v>
      </c>
      <c r="F55" s="30">
        <f>E55/B55*100</f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200</v>
      </c>
      <c r="AE55" s="30">
        <v>0</v>
      </c>
      <c r="AF55" s="22"/>
    </row>
    <row r="56" spans="1:32" s="3" customFormat="1" ht="18.75" x14ac:dyDescent="0.3">
      <c r="A56" s="34" t="s">
        <v>33</v>
      </c>
      <c r="B56" s="30">
        <v>0</v>
      </c>
      <c r="C56" s="30">
        <v>0</v>
      </c>
      <c r="D56" s="30">
        <f t="shared" ref="D56:D57" si="44">I56+K56+M56+O56+Q56+S56+U56+W56+Y56+AA56</f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22"/>
    </row>
    <row r="57" spans="1:32" s="3" customFormat="1" ht="18.75" x14ac:dyDescent="0.3">
      <c r="A57" s="34" t="s">
        <v>34</v>
      </c>
      <c r="B57" s="30">
        <v>0</v>
      </c>
      <c r="C57" s="30">
        <v>0</v>
      </c>
      <c r="D57" s="30">
        <f t="shared" si="44"/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22"/>
    </row>
    <row r="58" spans="1:32" s="3" customFormat="1" ht="153.75" customHeight="1" x14ac:dyDescent="0.25">
      <c r="A58" s="52" t="s">
        <v>46</v>
      </c>
      <c r="B58" s="27">
        <f>B59+B60+B61+B62</f>
        <v>595</v>
      </c>
      <c r="C58" s="27">
        <f>C59+C60+C61+C62</f>
        <v>395</v>
      </c>
      <c r="D58" s="27">
        <f>D59+D60+D61+D62</f>
        <v>595</v>
      </c>
      <c r="E58" s="27">
        <f>E59+E60+E61+E62</f>
        <v>0</v>
      </c>
      <c r="F58" s="27">
        <f>E58/B58*100</f>
        <v>0</v>
      </c>
      <c r="G58" s="27">
        <v>0</v>
      </c>
      <c r="H58" s="27">
        <f>H59+H60+H61+H62</f>
        <v>0</v>
      </c>
      <c r="I58" s="27">
        <f t="shared" ref="I58:AE58" si="45">I59+I60+I61+I62</f>
        <v>0</v>
      </c>
      <c r="J58" s="27">
        <f t="shared" si="45"/>
        <v>0</v>
      </c>
      <c r="K58" s="27">
        <f t="shared" si="45"/>
        <v>0</v>
      </c>
      <c r="L58" s="27">
        <f t="shared" si="45"/>
        <v>0</v>
      </c>
      <c r="M58" s="27">
        <f t="shared" si="45"/>
        <v>0</v>
      </c>
      <c r="N58" s="27">
        <f t="shared" si="45"/>
        <v>0</v>
      </c>
      <c r="O58" s="27">
        <f t="shared" si="45"/>
        <v>0</v>
      </c>
      <c r="P58" s="27">
        <f t="shared" si="45"/>
        <v>0</v>
      </c>
      <c r="Q58" s="27">
        <f t="shared" si="45"/>
        <v>0</v>
      </c>
      <c r="R58" s="27">
        <f t="shared" si="45"/>
        <v>0</v>
      </c>
      <c r="S58" s="27">
        <f t="shared" si="45"/>
        <v>0</v>
      </c>
      <c r="T58" s="27">
        <f t="shared" si="45"/>
        <v>0</v>
      </c>
      <c r="U58" s="27">
        <f t="shared" si="45"/>
        <v>0</v>
      </c>
      <c r="V58" s="27">
        <f t="shared" si="45"/>
        <v>0</v>
      </c>
      <c r="W58" s="27">
        <f t="shared" si="45"/>
        <v>0</v>
      </c>
      <c r="X58" s="27">
        <f t="shared" si="45"/>
        <v>0</v>
      </c>
      <c r="Y58" s="27">
        <f t="shared" si="45"/>
        <v>0</v>
      </c>
      <c r="Z58" s="27">
        <f t="shared" si="45"/>
        <v>395</v>
      </c>
      <c r="AA58" s="27">
        <f t="shared" si="45"/>
        <v>0</v>
      </c>
      <c r="AB58" s="27">
        <f t="shared" si="45"/>
        <v>200</v>
      </c>
      <c r="AC58" s="27">
        <f t="shared" si="45"/>
        <v>0</v>
      </c>
      <c r="AD58" s="27">
        <f t="shared" si="45"/>
        <v>0</v>
      </c>
      <c r="AE58" s="27">
        <f t="shared" si="45"/>
        <v>0</v>
      </c>
      <c r="AF58" s="52" t="s">
        <v>74</v>
      </c>
    </row>
    <row r="59" spans="1:32" s="3" customFormat="1" ht="18.75" x14ac:dyDescent="0.3">
      <c r="A59" s="34" t="s">
        <v>32</v>
      </c>
      <c r="B59" s="29">
        <f>H59+J59+L59+N59+P59+R59+T59+V59+X59+Z59+AB59+AD59</f>
        <v>200</v>
      </c>
      <c r="C59" s="30">
        <f>H59+J59+L59+N59+P59+R59+T59+V59+X59+Z59</f>
        <v>0</v>
      </c>
      <c r="D59" s="30">
        <v>200</v>
      </c>
      <c r="E59" s="30">
        <v>0</v>
      </c>
      <c r="F59" s="30">
        <f>E59/B59*100</f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200</v>
      </c>
      <c r="AC59" s="30">
        <v>0</v>
      </c>
      <c r="AD59" s="30">
        <v>0</v>
      </c>
      <c r="AE59" s="54">
        <f>AE60</f>
        <v>0</v>
      </c>
      <c r="AF59" s="55"/>
    </row>
    <row r="60" spans="1:32" s="3" customFormat="1" ht="18.75" x14ac:dyDescent="0.3">
      <c r="A60" s="43" t="s">
        <v>25</v>
      </c>
      <c r="B60" s="29">
        <f>H60+J60+L60+N60+P60+R60+T60+V60+X60+Z60+AB60+AD60</f>
        <v>395</v>
      </c>
      <c r="C60" s="30">
        <f>H60+J60+L60+N60+P60+R60+T60+V60+X60+Z60</f>
        <v>395</v>
      </c>
      <c r="D60" s="30">
        <v>395</v>
      </c>
      <c r="E60" s="30">
        <f>I60+K60+M60+O60+Q60+S60+U60+W60+Y60+AA60+AC60+AE60</f>
        <v>0</v>
      </c>
      <c r="F60" s="30">
        <f>E60/B60*100</f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395</v>
      </c>
      <c r="AA60" s="30">
        <v>0</v>
      </c>
      <c r="AB60" s="30">
        <v>0</v>
      </c>
      <c r="AC60" s="30">
        <v>0</v>
      </c>
      <c r="AD60" s="30">
        <v>0</v>
      </c>
      <c r="AE60" s="30">
        <f>AE61+AE62</f>
        <v>0</v>
      </c>
      <c r="AF60" s="22"/>
    </row>
    <row r="61" spans="1:32" s="3" customFormat="1" ht="17.25" customHeight="1" x14ac:dyDescent="0.3">
      <c r="A61" s="34" t="s">
        <v>33</v>
      </c>
      <c r="B61" s="30">
        <v>0</v>
      </c>
      <c r="C61" s="30">
        <v>0</v>
      </c>
      <c r="D61" s="30">
        <f t="shared" ref="D61:D62" si="46">I61+K61+M61+O61+Q61+S61+U61+W61+Y61+AA61</f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/>
      <c r="AF61" s="22"/>
    </row>
    <row r="62" spans="1:32" s="3" customFormat="1" ht="18.75" x14ac:dyDescent="0.3">
      <c r="A62" s="34" t="s">
        <v>34</v>
      </c>
      <c r="B62" s="30">
        <v>0</v>
      </c>
      <c r="C62" s="30">
        <v>0</v>
      </c>
      <c r="D62" s="30">
        <f t="shared" si="46"/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/>
      <c r="AF62" s="22"/>
    </row>
    <row r="63" spans="1:32" s="3" customFormat="1" ht="281.25" x14ac:dyDescent="0.25">
      <c r="A63" s="26" t="s">
        <v>47</v>
      </c>
      <c r="B63" s="27">
        <f>B64+B65+B66+B67</f>
        <v>1358.8</v>
      </c>
      <c r="C63" s="27">
        <f>C64+C65+C66+C67</f>
        <v>1100</v>
      </c>
      <c r="D63" s="27">
        <f>D64+D65+D66+D67</f>
        <v>1358.8</v>
      </c>
      <c r="E63" s="27">
        <f>E64+E65+E66+E67</f>
        <v>914.423</v>
      </c>
      <c r="F63" s="27">
        <f>E63/B63*100</f>
        <v>67.296364439211075</v>
      </c>
      <c r="G63" s="27">
        <v>0</v>
      </c>
      <c r="H63" s="27">
        <f>H64+H65+H66+H67</f>
        <v>0</v>
      </c>
      <c r="I63" s="27">
        <f t="shared" ref="I63:AE63" si="47">I64+I65+I66+I67</f>
        <v>0</v>
      </c>
      <c r="J63" s="27">
        <f t="shared" si="47"/>
        <v>0</v>
      </c>
      <c r="K63" s="27">
        <f t="shared" si="47"/>
        <v>0</v>
      </c>
      <c r="L63" s="27">
        <f t="shared" si="47"/>
        <v>0</v>
      </c>
      <c r="M63" s="27">
        <f t="shared" si="47"/>
        <v>0</v>
      </c>
      <c r="N63" s="27">
        <f t="shared" si="47"/>
        <v>0</v>
      </c>
      <c r="O63" s="27">
        <f t="shared" si="47"/>
        <v>0</v>
      </c>
      <c r="P63" s="27">
        <f t="shared" si="47"/>
        <v>0</v>
      </c>
      <c r="Q63" s="27">
        <f t="shared" si="47"/>
        <v>0</v>
      </c>
      <c r="R63" s="27">
        <f t="shared" si="47"/>
        <v>0</v>
      </c>
      <c r="S63" s="27">
        <f t="shared" si="47"/>
        <v>0</v>
      </c>
      <c r="T63" s="27">
        <f t="shared" si="47"/>
        <v>0</v>
      </c>
      <c r="U63" s="27">
        <f t="shared" si="47"/>
        <v>0</v>
      </c>
      <c r="V63" s="27">
        <f t="shared" si="47"/>
        <v>0</v>
      </c>
      <c r="W63" s="27">
        <f t="shared" si="47"/>
        <v>0</v>
      </c>
      <c r="X63" s="27">
        <f t="shared" si="47"/>
        <v>0</v>
      </c>
      <c r="Y63" s="27">
        <f t="shared" si="47"/>
        <v>0</v>
      </c>
      <c r="Z63" s="27">
        <f t="shared" si="47"/>
        <v>1100</v>
      </c>
      <c r="AA63" s="27">
        <f t="shared" si="47"/>
        <v>914.423</v>
      </c>
      <c r="AB63" s="27">
        <f t="shared" si="47"/>
        <v>258.8</v>
      </c>
      <c r="AC63" s="27">
        <f t="shared" si="47"/>
        <v>0</v>
      </c>
      <c r="AD63" s="27">
        <f t="shared" si="47"/>
        <v>0</v>
      </c>
      <c r="AE63" s="27">
        <f t="shared" si="47"/>
        <v>0</v>
      </c>
      <c r="AF63" s="26" t="s">
        <v>76</v>
      </c>
    </row>
    <row r="64" spans="1:32" s="3" customFormat="1" ht="18.75" x14ac:dyDescent="0.3">
      <c r="A64" s="34" t="s">
        <v>32</v>
      </c>
      <c r="B64" s="29">
        <f>H64+J64+L64+N64+P64+R64+T64+V64+X64+Z64+AB64+AD64</f>
        <v>258.8</v>
      </c>
      <c r="C64" s="30">
        <f>H64+J64+L64+N64+P64+R64+T64+V64+X64+Z64</f>
        <v>0</v>
      </c>
      <c r="D64" s="30">
        <v>258.8</v>
      </c>
      <c r="E64" s="30">
        <v>0</v>
      </c>
      <c r="F64" s="30">
        <f>E64/B64*100</f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258.8</v>
      </c>
      <c r="AC64" s="30">
        <v>0</v>
      </c>
      <c r="AD64" s="30">
        <v>0</v>
      </c>
      <c r="AE64" s="30">
        <v>0</v>
      </c>
      <c r="AF64" s="20"/>
    </row>
    <row r="65" spans="1:32" s="3" customFormat="1" ht="56.25" x14ac:dyDescent="0.3">
      <c r="A65" s="43" t="s">
        <v>25</v>
      </c>
      <c r="B65" s="29">
        <f>H65+J65+L65+N65+P65+R65+T65+V65+X65+Z65+AB65+AD65</f>
        <v>1100</v>
      </c>
      <c r="C65" s="30">
        <f>H65+J65+L65+N65+P65+R65+T65+V65+X65+Z65</f>
        <v>1100</v>
      </c>
      <c r="D65" s="30">
        <v>1100</v>
      </c>
      <c r="E65" s="30">
        <f>I65+K65+M65+O65+Q65+S65+U65+W65+Y65+AA65+AC65+AE65</f>
        <v>914.423</v>
      </c>
      <c r="F65" s="30">
        <f>E65/B65*100</f>
        <v>83.129363636363635</v>
      </c>
      <c r="G65" s="30">
        <f>E65/C65*100</f>
        <v>83.129363636363635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1100</v>
      </c>
      <c r="AA65" s="30">
        <v>914.423</v>
      </c>
      <c r="AB65" s="30">
        <v>0</v>
      </c>
      <c r="AC65" s="30">
        <v>0</v>
      </c>
      <c r="AD65" s="30">
        <v>0</v>
      </c>
      <c r="AE65" s="29">
        <v>0</v>
      </c>
      <c r="AF65" s="22" t="s">
        <v>77</v>
      </c>
    </row>
    <row r="66" spans="1:32" s="3" customFormat="1" ht="18.75" x14ac:dyDescent="0.3">
      <c r="A66" s="34" t="s">
        <v>33</v>
      </c>
      <c r="B66" s="30">
        <v>0</v>
      </c>
      <c r="C66" s="30">
        <v>0</v>
      </c>
      <c r="D66" s="30">
        <f>I66+K66+M66+O66+Q66+S66+U66+W66+Y66+AA66</f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29">
        <v>0</v>
      </c>
      <c r="AB66" s="30">
        <v>0</v>
      </c>
      <c r="AC66" s="30">
        <v>0</v>
      </c>
      <c r="AD66" s="30">
        <v>0</v>
      </c>
      <c r="AE66" s="30">
        <v>0</v>
      </c>
      <c r="AF66" s="20"/>
    </row>
    <row r="67" spans="1:32" s="3" customFormat="1" ht="18.75" customHeight="1" x14ac:dyDescent="0.3">
      <c r="A67" s="34" t="s">
        <v>34</v>
      </c>
      <c r="B67" s="30">
        <v>0</v>
      </c>
      <c r="C67" s="30">
        <v>0</v>
      </c>
      <c r="D67" s="30">
        <f t="shared" ref="D67" si="48">I67+K67+M67+O67+Q67+S67+U67+W67+Y67+AA67</f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29">
        <v>0</v>
      </c>
      <c r="AB67" s="30">
        <v>0</v>
      </c>
      <c r="AC67" s="30">
        <v>0</v>
      </c>
      <c r="AD67" s="30">
        <v>0</v>
      </c>
      <c r="AE67" s="54">
        <v>0</v>
      </c>
      <c r="AF67" s="49"/>
    </row>
    <row r="68" spans="1:32" s="3" customFormat="1" ht="56.25" x14ac:dyDescent="0.25">
      <c r="A68" s="26" t="s">
        <v>48</v>
      </c>
      <c r="B68" s="27">
        <f>B69+B70+B71+B72</f>
        <v>390</v>
      </c>
      <c r="C68" s="27">
        <f>C69+C70+C71+C72</f>
        <v>390</v>
      </c>
      <c r="D68" s="27">
        <f>D69+D70+D71+D72</f>
        <v>390</v>
      </c>
      <c r="E68" s="27">
        <f>E69+E70+E71+E72</f>
        <v>0</v>
      </c>
      <c r="F68" s="27">
        <f>E68/B68*100</f>
        <v>0</v>
      </c>
      <c r="G68" s="27">
        <v>0</v>
      </c>
      <c r="H68" s="27">
        <f>H69+H70+H71+H72</f>
        <v>0</v>
      </c>
      <c r="I68" s="27">
        <f t="shared" ref="I68:AE68" si="49">I69+I70+I71+I72</f>
        <v>0</v>
      </c>
      <c r="J68" s="27">
        <f t="shared" si="49"/>
        <v>0</v>
      </c>
      <c r="K68" s="27">
        <f t="shared" si="49"/>
        <v>0</v>
      </c>
      <c r="L68" s="27">
        <f t="shared" si="49"/>
        <v>0</v>
      </c>
      <c r="M68" s="27">
        <f t="shared" si="49"/>
        <v>0</v>
      </c>
      <c r="N68" s="27">
        <f t="shared" si="49"/>
        <v>0</v>
      </c>
      <c r="O68" s="27">
        <f t="shared" si="49"/>
        <v>0</v>
      </c>
      <c r="P68" s="27">
        <f t="shared" si="49"/>
        <v>0</v>
      </c>
      <c r="Q68" s="27">
        <f t="shared" si="49"/>
        <v>0</v>
      </c>
      <c r="R68" s="27">
        <f t="shared" si="49"/>
        <v>0</v>
      </c>
      <c r="S68" s="27">
        <f t="shared" si="49"/>
        <v>0</v>
      </c>
      <c r="T68" s="27">
        <f t="shared" si="49"/>
        <v>0</v>
      </c>
      <c r="U68" s="27">
        <f t="shared" si="49"/>
        <v>0</v>
      </c>
      <c r="V68" s="27">
        <f t="shared" si="49"/>
        <v>0</v>
      </c>
      <c r="W68" s="27">
        <f t="shared" si="49"/>
        <v>0</v>
      </c>
      <c r="X68" s="27">
        <f t="shared" si="49"/>
        <v>0</v>
      </c>
      <c r="Y68" s="27">
        <f t="shared" si="49"/>
        <v>0</v>
      </c>
      <c r="Z68" s="27">
        <f t="shared" si="49"/>
        <v>390</v>
      </c>
      <c r="AA68" s="27">
        <f t="shared" si="49"/>
        <v>0</v>
      </c>
      <c r="AB68" s="27">
        <f t="shared" si="49"/>
        <v>0</v>
      </c>
      <c r="AC68" s="27">
        <f t="shared" si="49"/>
        <v>0</v>
      </c>
      <c r="AD68" s="27">
        <f t="shared" si="49"/>
        <v>0</v>
      </c>
      <c r="AE68" s="27">
        <f t="shared" si="49"/>
        <v>0</v>
      </c>
      <c r="AF68" s="26" t="s">
        <v>75</v>
      </c>
    </row>
    <row r="69" spans="1:32" s="3" customFormat="1" ht="18.75" x14ac:dyDescent="0.3">
      <c r="A69" s="34" t="s">
        <v>32</v>
      </c>
      <c r="B69" s="29">
        <f>H69+J69+L69+N69+P69+R69+T69+V69+X69+Z69+AB69+AD69</f>
        <v>0</v>
      </c>
      <c r="C69" s="30">
        <f>H69+J69+L69+N69+P69+R69+T69+V69+X69+Z69</f>
        <v>0</v>
      </c>
      <c r="D69" s="30">
        <f>I69+K69+M69+O69+Q69+S69+U69+W69+Y69+AA69</f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22"/>
    </row>
    <row r="70" spans="1:32" s="3" customFormat="1" ht="18.75" x14ac:dyDescent="0.3">
      <c r="A70" s="43" t="s">
        <v>25</v>
      </c>
      <c r="B70" s="29">
        <f>H70+J70+L70+N70+P70+R70+T70+V70+X70+Z70+AB70+AD70</f>
        <v>390</v>
      </c>
      <c r="C70" s="30">
        <f>H70+J70+L70+N70+P70+R70+T70+V70+X70+Z70</f>
        <v>390</v>
      </c>
      <c r="D70" s="30">
        <v>390</v>
      </c>
      <c r="E70" s="30">
        <f>I70+K70+M70+O70+Q70+S70+U70+W70+Y70+AA70+AC70+AE70</f>
        <v>0</v>
      </c>
      <c r="F70" s="30">
        <f>E70/B70*100</f>
        <v>0</v>
      </c>
      <c r="G70" s="30">
        <f>E70/C70*100</f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390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20"/>
    </row>
    <row r="71" spans="1:32" s="3" customFormat="1" ht="18.75" x14ac:dyDescent="0.3">
      <c r="A71" s="34" t="s">
        <v>33</v>
      </c>
      <c r="B71" s="30">
        <v>0</v>
      </c>
      <c r="C71" s="30">
        <v>0</v>
      </c>
      <c r="D71" s="30">
        <f>I71+K71+M71+O71+Q71+S71+U71+W71+Y71+AA71</f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29">
        <v>0</v>
      </c>
      <c r="AB71" s="30">
        <v>0</v>
      </c>
      <c r="AC71" s="30">
        <v>0</v>
      </c>
      <c r="AD71" s="30">
        <v>0</v>
      </c>
      <c r="AE71" s="30">
        <v>0</v>
      </c>
      <c r="AF71" s="20"/>
    </row>
    <row r="72" spans="1:32" s="3" customFormat="1" ht="18.75" x14ac:dyDescent="0.3">
      <c r="A72" s="34" t="s">
        <v>34</v>
      </c>
      <c r="B72" s="30">
        <v>0</v>
      </c>
      <c r="C72" s="30">
        <v>0</v>
      </c>
      <c r="D72" s="30">
        <f t="shared" ref="D72" si="50">I72+K72+M72+O72+Q72+S72+U72+W72+Y72+AA72</f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29">
        <v>0</v>
      </c>
      <c r="AB72" s="30">
        <v>0</v>
      </c>
      <c r="AC72" s="30">
        <v>0</v>
      </c>
      <c r="AD72" s="30">
        <v>0</v>
      </c>
      <c r="AE72" s="30">
        <v>0</v>
      </c>
      <c r="AF72" s="20"/>
    </row>
    <row r="73" spans="1:32" s="7" customFormat="1" ht="150" x14ac:dyDescent="0.25">
      <c r="A73" s="26" t="s">
        <v>49</v>
      </c>
      <c r="B73" s="98">
        <f>B74+B76+B75+B77</f>
        <v>600</v>
      </c>
      <c r="C73" s="27">
        <f>C74+C75+C76+C77</f>
        <v>0</v>
      </c>
      <c r="D73" s="27">
        <f>D74+D75+D76+D77</f>
        <v>600</v>
      </c>
      <c r="E73" s="27">
        <f>E74+E75+E76+E77</f>
        <v>0</v>
      </c>
      <c r="F73" s="27">
        <f>E73/B73*100</f>
        <v>0</v>
      </c>
      <c r="G73" s="27">
        <v>0</v>
      </c>
      <c r="H73" s="27">
        <f>H74+H75+H76+H77</f>
        <v>0</v>
      </c>
      <c r="I73" s="27">
        <f t="shared" ref="I73:AE73" si="51">I74+I75+I76+I77</f>
        <v>0</v>
      </c>
      <c r="J73" s="27">
        <f t="shared" si="51"/>
        <v>0</v>
      </c>
      <c r="K73" s="27">
        <f t="shared" si="51"/>
        <v>0</v>
      </c>
      <c r="L73" s="27">
        <f t="shared" si="51"/>
        <v>0</v>
      </c>
      <c r="M73" s="27">
        <f t="shared" si="51"/>
        <v>0</v>
      </c>
      <c r="N73" s="27">
        <f t="shared" si="51"/>
        <v>0</v>
      </c>
      <c r="O73" s="27">
        <f t="shared" si="51"/>
        <v>0</v>
      </c>
      <c r="P73" s="27">
        <f t="shared" si="51"/>
        <v>0</v>
      </c>
      <c r="Q73" s="27">
        <f t="shared" si="51"/>
        <v>0</v>
      </c>
      <c r="R73" s="27">
        <f t="shared" si="51"/>
        <v>0</v>
      </c>
      <c r="S73" s="27">
        <f t="shared" si="51"/>
        <v>0</v>
      </c>
      <c r="T73" s="27">
        <f t="shared" si="51"/>
        <v>0</v>
      </c>
      <c r="U73" s="27">
        <f t="shared" si="51"/>
        <v>0</v>
      </c>
      <c r="V73" s="27">
        <f t="shared" si="51"/>
        <v>0</v>
      </c>
      <c r="W73" s="27">
        <f t="shared" si="51"/>
        <v>0</v>
      </c>
      <c r="X73" s="27">
        <f t="shared" si="51"/>
        <v>0</v>
      </c>
      <c r="Y73" s="27">
        <f t="shared" si="51"/>
        <v>0</v>
      </c>
      <c r="Z73" s="27">
        <f t="shared" si="51"/>
        <v>0</v>
      </c>
      <c r="AA73" s="27">
        <f t="shared" si="51"/>
        <v>0</v>
      </c>
      <c r="AB73" s="27">
        <f t="shared" si="51"/>
        <v>319.2</v>
      </c>
      <c r="AC73" s="27">
        <f t="shared" si="51"/>
        <v>0</v>
      </c>
      <c r="AD73" s="27">
        <f t="shared" si="51"/>
        <v>280.8</v>
      </c>
      <c r="AE73" s="27">
        <f t="shared" si="51"/>
        <v>0</v>
      </c>
      <c r="AF73" s="52" t="s">
        <v>81</v>
      </c>
    </row>
    <row r="74" spans="1:32" s="3" customFormat="1" ht="18.75" x14ac:dyDescent="0.3">
      <c r="A74" s="34" t="s">
        <v>32</v>
      </c>
      <c r="B74" s="29">
        <f>H74+J74+L74+N74+P74+R74+T74+V74+X74+Z74+AB74+AD74</f>
        <v>219.2</v>
      </c>
      <c r="C74" s="30">
        <f>H74+J74+L74+N74+P74+R74+T74+V74</f>
        <v>0</v>
      </c>
      <c r="D74" s="30">
        <v>219.2</v>
      </c>
      <c r="E74" s="30">
        <f>I74+K74+M74+O74+Q74+S74+U74+W74+Y74+AA74+AC74+AE74</f>
        <v>0</v>
      </c>
      <c r="F74" s="30">
        <f>E74/B74*100</f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219.2</v>
      </c>
      <c r="AC74" s="30">
        <v>0</v>
      </c>
      <c r="AD74" s="30">
        <v>0</v>
      </c>
      <c r="AE74" s="30">
        <v>0</v>
      </c>
      <c r="AF74" s="20"/>
    </row>
    <row r="75" spans="1:32" s="3" customFormat="1" ht="20.25" customHeight="1" x14ac:dyDescent="0.3">
      <c r="A75" s="34" t="s">
        <v>25</v>
      </c>
      <c r="B75" s="97">
        <f>H75+J75+L75+N75+P75+R75+T75+V75+X75+Z75+AB75+AD75</f>
        <v>100</v>
      </c>
      <c r="C75" s="30">
        <f>H75+J75+L75+N75+P75+R75+T75+V75+X75+Z75</f>
        <v>0</v>
      </c>
      <c r="D75" s="30">
        <v>100</v>
      </c>
      <c r="E75" s="30">
        <f>I75+K75+M75+O75+Q75+S75+U75+W75+Y75+AA75+AC75+AE75</f>
        <v>0</v>
      </c>
      <c r="F75" s="30">
        <f>E75/B75*100</f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100</v>
      </c>
      <c r="AC75" s="30">
        <v>0</v>
      </c>
      <c r="AD75" s="30">
        <v>0</v>
      </c>
      <c r="AE75" s="54">
        <f>AE76</f>
        <v>0</v>
      </c>
      <c r="AF75" s="49"/>
    </row>
    <row r="76" spans="1:32" s="3" customFormat="1" ht="18.75" x14ac:dyDescent="0.3">
      <c r="A76" s="34" t="s">
        <v>33</v>
      </c>
      <c r="B76" s="97">
        <f t="shared" ref="B76:B77" si="52">H76+J76+L76+N76+P76+R76+T76+V76+X76+Z76+AB76+AD76</f>
        <v>280.8</v>
      </c>
      <c r="C76" s="30">
        <f t="shared" ref="C76:C77" si="53">H76+J76+L76+N76+P76+R76+T76+V76+X76+Z76</f>
        <v>0</v>
      </c>
      <c r="D76" s="30">
        <v>280.8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29">
        <v>0</v>
      </c>
      <c r="AD76" s="30">
        <v>280.8</v>
      </c>
      <c r="AE76" s="30">
        <f>AE77+AE78</f>
        <v>0</v>
      </c>
      <c r="AF76" s="20"/>
    </row>
    <row r="77" spans="1:32" s="3" customFormat="1" ht="18.75" x14ac:dyDescent="0.3">
      <c r="A77" s="34" t="s">
        <v>34</v>
      </c>
      <c r="B77" s="97">
        <f t="shared" si="52"/>
        <v>0</v>
      </c>
      <c r="C77" s="30">
        <f t="shared" si="53"/>
        <v>0</v>
      </c>
      <c r="D77" s="30">
        <f t="shared" ref="D77" si="54">I77+K77+M77+O77+Q77+S77+U77+W77+Y77+AA77</f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29">
        <v>0</v>
      </c>
      <c r="AD77" s="30">
        <v>0</v>
      </c>
      <c r="AE77" s="30">
        <v>0</v>
      </c>
      <c r="AF77" s="22"/>
    </row>
    <row r="78" spans="1:32" s="3" customFormat="1" ht="37.5" x14ac:dyDescent="0.25">
      <c r="A78" s="26" t="s">
        <v>50</v>
      </c>
      <c r="B78" s="98">
        <f>B79+B81+B80+B82</f>
        <v>300</v>
      </c>
      <c r="C78" s="27">
        <f>C79+C80+C81+C82</f>
        <v>0</v>
      </c>
      <c r="D78" s="27">
        <f>D79+D80+D81+D82</f>
        <v>300</v>
      </c>
      <c r="E78" s="27">
        <f>E79+E80+E81+E82</f>
        <v>0</v>
      </c>
      <c r="F78" s="27">
        <f>E78/B78*100</f>
        <v>0</v>
      </c>
      <c r="G78" s="27">
        <v>0</v>
      </c>
      <c r="H78" s="27">
        <f>H79+H80+H81+H82</f>
        <v>0</v>
      </c>
      <c r="I78" s="27">
        <f t="shared" ref="I78:AE78" si="55">I79+I80+I81+I82</f>
        <v>0</v>
      </c>
      <c r="J78" s="27">
        <f t="shared" si="55"/>
        <v>0</v>
      </c>
      <c r="K78" s="27">
        <f t="shared" si="55"/>
        <v>0</v>
      </c>
      <c r="L78" s="27">
        <f t="shared" si="55"/>
        <v>0</v>
      </c>
      <c r="M78" s="27">
        <f t="shared" si="55"/>
        <v>0</v>
      </c>
      <c r="N78" s="27">
        <f t="shared" si="55"/>
        <v>0</v>
      </c>
      <c r="O78" s="27">
        <f t="shared" si="55"/>
        <v>0</v>
      </c>
      <c r="P78" s="27">
        <f t="shared" si="55"/>
        <v>0</v>
      </c>
      <c r="Q78" s="27">
        <f t="shared" si="55"/>
        <v>0</v>
      </c>
      <c r="R78" s="27">
        <f t="shared" si="55"/>
        <v>0</v>
      </c>
      <c r="S78" s="27">
        <f t="shared" si="55"/>
        <v>0</v>
      </c>
      <c r="T78" s="27">
        <f t="shared" si="55"/>
        <v>0</v>
      </c>
      <c r="U78" s="27">
        <f t="shared" si="55"/>
        <v>0</v>
      </c>
      <c r="V78" s="27">
        <f t="shared" si="55"/>
        <v>0</v>
      </c>
      <c r="W78" s="27">
        <f t="shared" si="55"/>
        <v>0</v>
      </c>
      <c r="X78" s="27">
        <f t="shared" si="55"/>
        <v>0</v>
      </c>
      <c r="Y78" s="27">
        <f t="shared" si="55"/>
        <v>0</v>
      </c>
      <c r="Z78" s="27">
        <f t="shared" si="55"/>
        <v>0</v>
      </c>
      <c r="AA78" s="27">
        <f t="shared" si="55"/>
        <v>0</v>
      </c>
      <c r="AB78" s="27">
        <f t="shared" si="55"/>
        <v>232.7</v>
      </c>
      <c r="AC78" s="27">
        <f t="shared" si="55"/>
        <v>0</v>
      </c>
      <c r="AD78" s="27">
        <f t="shared" si="55"/>
        <v>67.3</v>
      </c>
      <c r="AE78" s="27">
        <f t="shared" si="55"/>
        <v>0</v>
      </c>
      <c r="AF78" s="27"/>
    </row>
    <row r="79" spans="1:32" s="3" customFormat="1" ht="19.5" customHeight="1" x14ac:dyDescent="0.3">
      <c r="A79" s="34" t="s">
        <v>32</v>
      </c>
      <c r="B79" s="29">
        <f>H79+J79+L79+N79+P79+R79+T79+V79+X79+Z79+AB79+AD79</f>
        <v>132.69999999999999</v>
      </c>
      <c r="C79" s="30">
        <f>H79+J79+L79+N79+P79+R79+T79+V79</f>
        <v>0</v>
      </c>
      <c r="D79" s="30">
        <v>132.69999999999999</v>
      </c>
      <c r="E79" s="30">
        <f>I79+K79+M79+O79+Q79+S79+U79+W79+Y79+AA79+AC79+AE79</f>
        <v>0</v>
      </c>
      <c r="F79" s="30">
        <f>E79/B79*100</f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132.69999999999999</v>
      </c>
      <c r="AC79" s="30">
        <v>0</v>
      </c>
      <c r="AD79" s="30">
        <v>0</v>
      </c>
      <c r="AE79" s="30">
        <v>0</v>
      </c>
      <c r="AF79" s="20"/>
    </row>
    <row r="80" spans="1:32" s="3" customFormat="1" ht="18.75" x14ac:dyDescent="0.3">
      <c r="A80" s="34" t="s">
        <v>25</v>
      </c>
      <c r="B80" s="97">
        <f>H80+J80+L80+N80+P80+R80+T80+V80+X80+Z80+AB80+AD80</f>
        <v>100</v>
      </c>
      <c r="C80" s="30">
        <f>H80+J80+L80+N80+P80+R80+T80+V80+X80+Z80</f>
        <v>0</v>
      </c>
      <c r="D80" s="30">
        <v>100</v>
      </c>
      <c r="E80" s="30">
        <f>I80+K80+M80+O80+Q80+S80+U80+W80+Y80+AA80+AC80+AE80</f>
        <v>0</v>
      </c>
      <c r="F80" s="30">
        <f>E80/B80*100</f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100</v>
      </c>
      <c r="AC80" s="30">
        <v>0</v>
      </c>
      <c r="AD80" s="30">
        <v>0</v>
      </c>
      <c r="AE80" s="30">
        <v>0</v>
      </c>
      <c r="AF80" s="20"/>
    </row>
    <row r="81" spans="1:32" s="3" customFormat="1" ht="18.75" x14ac:dyDescent="0.3">
      <c r="A81" s="34" t="s">
        <v>33</v>
      </c>
      <c r="B81" s="97">
        <f t="shared" ref="B81:B82" si="56">H81+J81+L81+N81+P81+R81+T81+V81+X81+Z81+AB81+AD81</f>
        <v>67.3</v>
      </c>
      <c r="C81" s="30">
        <f t="shared" ref="C81:C82" si="57">H81+J81+L81+N81+P81+R81+T81+V81+X81+Z81</f>
        <v>0</v>
      </c>
      <c r="D81" s="30">
        <v>67.3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29">
        <v>0</v>
      </c>
      <c r="AD81" s="30">
        <v>67.3</v>
      </c>
      <c r="AE81" s="54">
        <f>AE82</f>
        <v>0</v>
      </c>
      <c r="AF81" s="49"/>
    </row>
    <row r="82" spans="1:32" s="3" customFormat="1" ht="18.75" x14ac:dyDescent="0.3">
      <c r="A82" s="34" t="s">
        <v>34</v>
      </c>
      <c r="B82" s="97">
        <f t="shared" si="56"/>
        <v>0</v>
      </c>
      <c r="C82" s="30">
        <f t="shared" si="57"/>
        <v>0</v>
      </c>
      <c r="D82" s="30">
        <f t="shared" ref="D82" si="58">I82+K82+M82+O82+Q82+S82+U82+W82+Y82+AA82</f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29">
        <v>0</v>
      </c>
      <c r="AD82" s="30">
        <v>0</v>
      </c>
      <c r="AE82" s="30">
        <f>AE83+AE84</f>
        <v>0</v>
      </c>
      <c r="AF82" s="20"/>
    </row>
    <row r="83" spans="1:32" s="3" customFormat="1" ht="42.75" customHeight="1" x14ac:dyDescent="0.25">
      <c r="A83" s="26" t="s">
        <v>51</v>
      </c>
      <c r="B83" s="98">
        <f>B84+B86+B85+B87</f>
        <v>600</v>
      </c>
      <c r="C83" s="27">
        <f>C84+C85+C86+C87</f>
        <v>0</v>
      </c>
      <c r="D83" s="27">
        <f>D84+D85+D86+D87</f>
        <v>600</v>
      </c>
      <c r="E83" s="27">
        <f>E84+E85+E86+E87</f>
        <v>0</v>
      </c>
      <c r="F83" s="27">
        <f>E83/B83*100</f>
        <v>0</v>
      </c>
      <c r="G83" s="27">
        <v>0</v>
      </c>
      <c r="H83" s="27">
        <f>H84+H85+H86+H87</f>
        <v>0</v>
      </c>
      <c r="I83" s="27">
        <f t="shared" ref="I83:AE83" si="59">I84+I85+I86+I87</f>
        <v>0</v>
      </c>
      <c r="J83" s="27">
        <f t="shared" si="59"/>
        <v>0</v>
      </c>
      <c r="K83" s="27">
        <f t="shared" si="59"/>
        <v>0</v>
      </c>
      <c r="L83" s="27">
        <f t="shared" si="59"/>
        <v>0</v>
      </c>
      <c r="M83" s="27">
        <f t="shared" si="59"/>
        <v>0</v>
      </c>
      <c r="N83" s="27">
        <f t="shared" si="59"/>
        <v>0</v>
      </c>
      <c r="O83" s="27">
        <f t="shared" si="59"/>
        <v>0</v>
      </c>
      <c r="P83" s="27">
        <f t="shared" si="59"/>
        <v>0</v>
      </c>
      <c r="Q83" s="27">
        <f t="shared" si="59"/>
        <v>0</v>
      </c>
      <c r="R83" s="27">
        <f t="shared" si="59"/>
        <v>0</v>
      </c>
      <c r="S83" s="27">
        <f t="shared" si="59"/>
        <v>0</v>
      </c>
      <c r="T83" s="27">
        <f t="shared" si="59"/>
        <v>0</v>
      </c>
      <c r="U83" s="27">
        <f t="shared" si="59"/>
        <v>0</v>
      </c>
      <c r="V83" s="27">
        <f t="shared" si="59"/>
        <v>0</v>
      </c>
      <c r="W83" s="27">
        <f t="shared" si="59"/>
        <v>0</v>
      </c>
      <c r="X83" s="27">
        <f t="shared" si="59"/>
        <v>0</v>
      </c>
      <c r="Y83" s="27">
        <f t="shared" si="59"/>
        <v>0</v>
      </c>
      <c r="Z83" s="27">
        <f t="shared" si="59"/>
        <v>0</v>
      </c>
      <c r="AA83" s="27">
        <f t="shared" si="59"/>
        <v>0</v>
      </c>
      <c r="AB83" s="27">
        <f t="shared" si="59"/>
        <v>600</v>
      </c>
      <c r="AC83" s="27">
        <f t="shared" si="59"/>
        <v>0</v>
      </c>
      <c r="AD83" s="27">
        <f t="shared" si="59"/>
        <v>0</v>
      </c>
      <c r="AE83" s="27">
        <f t="shared" si="59"/>
        <v>0</v>
      </c>
      <c r="AF83" s="27"/>
    </row>
    <row r="84" spans="1:32" s="3" customFormat="1" ht="18.75" x14ac:dyDescent="0.3">
      <c r="A84" s="34" t="s">
        <v>32</v>
      </c>
      <c r="B84" s="29">
        <f>H84+J84+L84+N84+P84+R84+T84+V84+X84+Z84+AB84+AD84</f>
        <v>200</v>
      </c>
      <c r="C84" s="30">
        <f>H84+J84+L84+N84+P84+R84+T84+V84</f>
        <v>0</v>
      </c>
      <c r="D84" s="30">
        <v>200</v>
      </c>
      <c r="E84" s="30">
        <f>I84+K84+M84+O84+Q84+S84+U84+W84+Y84+AA84+AC84+AE84</f>
        <v>0</v>
      </c>
      <c r="F84" s="30">
        <f>E84/B84*100</f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200</v>
      </c>
      <c r="AC84" s="29">
        <v>0</v>
      </c>
      <c r="AD84" s="30">
        <v>0</v>
      </c>
      <c r="AE84" s="30">
        <v>0</v>
      </c>
      <c r="AF84" s="22"/>
    </row>
    <row r="85" spans="1:32" s="3" customFormat="1" ht="19.5" customHeight="1" x14ac:dyDescent="0.3">
      <c r="A85" s="34" t="s">
        <v>25</v>
      </c>
      <c r="B85" s="97">
        <f>H85+J85+L85+N85+P85+R85+T85+V85+X85+Z85+AB85+AD85</f>
        <v>400</v>
      </c>
      <c r="C85" s="30">
        <f>H85+J85+L85+N85+P85+R85+T85+V85+X85+Z85</f>
        <v>0</v>
      </c>
      <c r="D85" s="30">
        <v>400</v>
      </c>
      <c r="E85" s="30">
        <f>I85+K85+M85+O85+Q85+S85+U85+W85+Y85+AA85+AC85+AE85</f>
        <v>0</v>
      </c>
      <c r="F85" s="30">
        <f>E85/B85*100</f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400</v>
      </c>
      <c r="AC85" s="30">
        <v>0</v>
      </c>
      <c r="AD85" s="30">
        <v>0</v>
      </c>
      <c r="AE85" s="30">
        <v>0</v>
      </c>
      <c r="AF85" s="22"/>
    </row>
    <row r="86" spans="1:32" s="3" customFormat="1" ht="18.75" x14ac:dyDescent="0.3">
      <c r="A86" s="34" t="s">
        <v>33</v>
      </c>
      <c r="B86" s="30">
        <v>0</v>
      </c>
      <c r="C86" s="30">
        <v>0</v>
      </c>
      <c r="D86" s="30">
        <f t="shared" ref="D86:D87" si="60">I86+K86+M86+O86+Q86+S86+U86+W86+Y86+AA86</f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29">
        <v>0</v>
      </c>
      <c r="AD86" s="30">
        <v>0</v>
      </c>
      <c r="AE86" s="30">
        <v>0</v>
      </c>
      <c r="AF86" s="22"/>
    </row>
    <row r="87" spans="1:32" s="3" customFormat="1" ht="18.75" x14ac:dyDescent="0.3">
      <c r="A87" s="34" t="s">
        <v>34</v>
      </c>
      <c r="B87" s="30">
        <v>0</v>
      </c>
      <c r="C87" s="30">
        <v>0</v>
      </c>
      <c r="D87" s="30">
        <f t="shared" si="60"/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29">
        <v>0</v>
      </c>
      <c r="AD87" s="30">
        <v>0</v>
      </c>
      <c r="AE87" s="29">
        <v>0</v>
      </c>
      <c r="AF87" s="22"/>
    </row>
    <row r="88" spans="1:32" s="3" customFormat="1" ht="57" hidden="1" customHeight="1" x14ac:dyDescent="0.3">
      <c r="A88" s="45" t="s">
        <v>52</v>
      </c>
      <c r="B88" s="21">
        <f>B90+B91</f>
        <v>0</v>
      </c>
      <c r="C88" s="21">
        <f t="shared" ref="C88:AD88" si="61">C90+C91</f>
        <v>0</v>
      </c>
      <c r="D88" s="21">
        <f>D90+D91</f>
        <v>0</v>
      </c>
      <c r="E88" s="21">
        <f t="shared" si="61"/>
        <v>0</v>
      </c>
      <c r="F88" s="21">
        <f t="shared" si="61"/>
        <v>0</v>
      </c>
      <c r="G88" s="21">
        <f t="shared" si="61"/>
        <v>0</v>
      </c>
      <c r="H88" s="21">
        <f t="shared" si="61"/>
        <v>0</v>
      </c>
      <c r="I88" s="21">
        <f t="shared" si="61"/>
        <v>0</v>
      </c>
      <c r="J88" s="21">
        <f t="shared" si="61"/>
        <v>0</v>
      </c>
      <c r="K88" s="21">
        <f t="shared" si="61"/>
        <v>0</v>
      </c>
      <c r="L88" s="21">
        <f t="shared" si="61"/>
        <v>0</v>
      </c>
      <c r="M88" s="21">
        <f t="shared" si="61"/>
        <v>0</v>
      </c>
      <c r="N88" s="69">
        <f t="shared" si="61"/>
        <v>0</v>
      </c>
      <c r="O88" s="69">
        <f t="shared" si="61"/>
        <v>0</v>
      </c>
      <c r="P88" s="69">
        <f t="shared" si="61"/>
        <v>0</v>
      </c>
      <c r="Q88" s="69">
        <f t="shared" si="61"/>
        <v>0</v>
      </c>
      <c r="R88" s="21">
        <f t="shared" si="61"/>
        <v>0</v>
      </c>
      <c r="S88" s="21">
        <f t="shared" si="61"/>
        <v>0</v>
      </c>
      <c r="T88" s="21">
        <f t="shared" si="61"/>
        <v>0</v>
      </c>
      <c r="U88" s="21">
        <f t="shared" si="61"/>
        <v>0</v>
      </c>
      <c r="V88" s="21">
        <f t="shared" si="61"/>
        <v>0</v>
      </c>
      <c r="W88" s="21">
        <f t="shared" si="61"/>
        <v>0</v>
      </c>
      <c r="X88" s="21">
        <f t="shared" si="61"/>
        <v>0</v>
      </c>
      <c r="Y88" s="21">
        <f t="shared" si="61"/>
        <v>0</v>
      </c>
      <c r="Z88" s="77">
        <f t="shared" si="61"/>
        <v>0</v>
      </c>
      <c r="AA88" s="77">
        <f t="shared" si="61"/>
        <v>0</v>
      </c>
      <c r="AB88" s="21">
        <f t="shared" si="61"/>
        <v>0</v>
      </c>
      <c r="AC88" s="21">
        <f t="shared" si="61"/>
        <v>0</v>
      </c>
      <c r="AD88" s="21">
        <f t="shared" si="61"/>
        <v>0</v>
      </c>
      <c r="AE88" s="51"/>
      <c r="AF88" s="20"/>
    </row>
    <row r="89" spans="1:32" s="7" customFormat="1" ht="18.75" hidden="1" x14ac:dyDescent="0.3">
      <c r="A89" s="34" t="s">
        <v>23</v>
      </c>
      <c r="B89" s="23"/>
      <c r="C89" s="24"/>
      <c r="D89" s="24"/>
      <c r="E89" s="25"/>
      <c r="F89" s="25"/>
      <c r="G89" s="25"/>
      <c r="H89" s="25"/>
      <c r="I89" s="25"/>
      <c r="J89" s="25"/>
      <c r="K89" s="25"/>
      <c r="L89" s="25"/>
      <c r="M89" s="25"/>
      <c r="N89" s="71"/>
      <c r="O89" s="71"/>
      <c r="P89" s="71"/>
      <c r="Q89" s="71"/>
      <c r="R89" s="25"/>
      <c r="S89" s="25"/>
      <c r="T89" s="25"/>
      <c r="U89" s="25"/>
      <c r="V89" s="25"/>
      <c r="W89" s="25"/>
      <c r="X89" s="25"/>
      <c r="Y89" s="25"/>
      <c r="Z89" s="78"/>
      <c r="AA89" s="78"/>
      <c r="AB89" s="25"/>
      <c r="AC89" s="25"/>
      <c r="AD89" s="25"/>
      <c r="AE89" s="54"/>
      <c r="AF89" s="49"/>
    </row>
    <row r="90" spans="1:32" s="3" customFormat="1" ht="101.25" hidden="1" customHeight="1" x14ac:dyDescent="0.3">
      <c r="A90" s="34" t="s">
        <v>53</v>
      </c>
      <c r="B90" s="30">
        <v>0</v>
      </c>
      <c r="C90" s="30">
        <v>0</v>
      </c>
      <c r="D90" s="30"/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72">
        <v>0</v>
      </c>
      <c r="O90" s="72">
        <v>0</v>
      </c>
      <c r="P90" s="72">
        <v>0</v>
      </c>
      <c r="Q90" s="72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80">
        <v>0</v>
      </c>
      <c r="AA90" s="80">
        <v>0</v>
      </c>
      <c r="AB90" s="30">
        <v>0</v>
      </c>
      <c r="AC90" s="30">
        <v>0</v>
      </c>
      <c r="AD90" s="30">
        <v>0</v>
      </c>
      <c r="AE90" s="30">
        <f>AE91+AE92</f>
        <v>0</v>
      </c>
      <c r="AF90" s="22"/>
    </row>
    <row r="91" spans="1:32" s="7" customFormat="1" ht="106.5" hidden="1" customHeight="1" x14ac:dyDescent="0.3">
      <c r="A91" s="34" t="s">
        <v>54</v>
      </c>
      <c r="B91" s="30">
        <v>0</v>
      </c>
      <c r="C91" s="30">
        <v>0</v>
      </c>
      <c r="D91" s="30"/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72">
        <v>0</v>
      </c>
      <c r="O91" s="72">
        <v>0</v>
      </c>
      <c r="P91" s="72">
        <v>0</v>
      </c>
      <c r="Q91" s="72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80">
        <v>0</v>
      </c>
      <c r="AA91" s="80">
        <v>0</v>
      </c>
      <c r="AB91" s="30">
        <v>0</v>
      </c>
      <c r="AC91" s="30">
        <v>0</v>
      </c>
      <c r="AD91" s="30">
        <v>0</v>
      </c>
      <c r="AE91" s="30"/>
      <c r="AF91" s="22"/>
    </row>
    <row r="92" spans="1:32" s="3" customFormat="1" ht="80.25" customHeight="1" x14ac:dyDescent="0.3">
      <c r="A92" s="43" t="s">
        <v>55</v>
      </c>
      <c r="B92" s="21">
        <f t="shared" ref="B92:AE92" si="62">B94+B95+B100</f>
        <v>60</v>
      </c>
      <c r="C92" s="21">
        <f>C94+C95+C100</f>
        <v>40</v>
      </c>
      <c r="D92" s="21">
        <f>D94+D95+D100</f>
        <v>60</v>
      </c>
      <c r="E92" s="21">
        <f t="shared" si="62"/>
        <v>29.632999999999999</v>
      </c>
      <c r="F92" s="21">
        <f t="shared" si="62"/>
        <v>49.388333333333335</v>
      </c>
      <c r="G92" s="21">
        <f t="shared" si="62"/>
        <v>74.082499999999996</v>
      </c>
      <c r="H92" s="21">
        <f t="shared" si="62"/>
        <v>0</v>
      </c>
      <c r="I92" s="21">
        <f t="shared" si="62"/>
        <v>0</v>
      </c>
      <c r="J92" s="21">
        <f t="shared" si="62"/>
        <v>0</v>
      </c>
      <c r="K92" s="21">
        <f t="shared" si="62"/>
        <v>0</v>
      </c>
      <c r="L92" s="21">
        <f t="shared" si="62"/>
        <v>0</v>
      </c>
      <c r="M92" s="21">
        <f t="shared" si="62"/>
        <v>0</v>
      </c>
      <c r="N92" s="69">
        <f t="shared" si="62"/>
        <v>0</v>
      </c>
      <c r="O92" s="69">
        <f t="shared" si="62"/>
        <v>0</v>
      </c>
      <c r="P92" s="69">
        <f t="shared" si="62"/>
        <v>0</v>
      </c>
      <c r="Q92" s="69">
        <f t="shared" si="62"/>
        <v>0</v>
      </c>
      <c r="R92" s="21">
        <f t="shared" si="62"/>
        <v>0</v>
      </c>
      <c r="S92" s="21">
        <f t="shared" si="62"/>
        <v>0</v>
      </c>
      <c r="T92" s="21">
        <f t="shared" si="62"/>
        <v>10</v>
      </c>
      <c r="U92" s="21">
        <f t="shared" si="62"/>
        <v>9.673</v>
      </c>
      <c r="V92" s="21">
        <f t="shared" si="62"/>
        <v>10</v>
      </c>
      <c r="W92" s="21">
        <f t="shared" si="62"/>
        <v>9.98</v>
      </c>
      <c r="X92" s="21">
        <f t="shared" si="62"/>
        <v>10</v>
      </c>
      <c r="Y92" s="21">
        <f t="shared" si="62"/>
        <v>9.98</v>
      </c>
      <c r="Z92" s="21">
        <f t="shared" ref="Z92:AB92" si="63">Z94+Z95+Z100</f>
        <v>10</v>
      </c>
      <c r="AA92" s="21">
        <f t="shared" si="63"/>
        <v>0</v>
      </c>
      <c r="AB92" s="21">
        <f t="shared" si="63"/>
        <v>10</v>
      </c>
      <c r="AC92" s="21">
        <f t="shared" si="62"/>
        <v>0</v>
      </c>
      <c r="AD92" s="21">
        <f t="shared" si="62"/>
        <v>10</v>
      </c>
      <c r="AE92" s="21">
        <f t="shared" si="62"/>
        <v>0</v>
      </c>
      <c r="AF92" s="20"/>
    </row>
    <row r="93" spans="1:32" s="3" customFormat="1" ht="18.75" x14ac:dyDescent="0.3">
      <c r="A93" s="34" t="s">
        <v>23</v>
      </c>
      <c r="B93" s="23"/>
      <c r="C93" s="24"/>
      <c r="D93" s="24"/>
      <c r="E93" s="25"/>
      <c r="F93" s="25"/>
      <c r="G93" s="25"/>
      <c r="H93" s="25"/>
      <c r="I93" s="25"/>
      <c r="J93" s="25"/>
      <c r="K93" s="25"/>
      <c r="L93" s="25"/>
      <c r="M93" s="25"/>
      <c r="N93" s="71"/>
      <c r="O93" s="71"/>
      <c r="P93" s="71"/>
      <c r="Q93" s="71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51"/>
      <c r="AF93" s="20"/>
    </row>
    <row r="94" spans="1:32" s="3" customFormat="1" ht="79.5" hidden="1" customHeight="1" x14ac:dyDescent="0.3">
      <c r="A94" s="34" t="s">
        <v>56</v>
      </c>
      <c r="B94" s="30">
        <v>0</v>
      </c>
      <c r="C94" s="30">
        <v>0</v>
      </c>
      <c r="D94" s="30"/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72">
        <v>0</v>
      </c>
      <c r="O94" s="72">
        <v>0</v>
      </c>
      <c r="P94" s="72">
        <v>0</v>
      </c>
      <c r="Q94" s="72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80">
        <v>0</v>
      </c>
      <c r="AA94" s="80">
        <v>0</v>
      </c>
      <c r="AB94" s="30">
        <v>0</v>
      </c>
      <c r="AC94" s="30">
        <v>0</v>
      </c>
      <c r="AD94" s="30">
        <v>0</v>
      </c>
      <c r="AE94" s="51"/>
      <c r="AF94" s="20"/>
    </row>
    <row r="95" spans="1:32" s="3" customFormat="1" ht="206.25" x14ac:dyDescent="0.25">
      <c r="A95" s="52" t="s">
        <v>57</v>
      </c>
      <c r="B95" s="98">
        <f>B96+B98+B97+B99</f>
        <v>60</v>
      </c>
      <c r="C95" s="27">
        <f>C96+C97+C98+C99</f>
        <v>40</v>
      </c>
      <c r="D95" s="27">
        <f>D96+D97+D98+D99</f>
        <v>60</v>
      </c>
      <c r="E95" s="27">
        <f>E96+E97+E98+E99</f>
        <v>29.632999999999999</v>
      </c>
      <c r="F95" s="27">
        <f>E95/B95*100</f>
        <v>49.388333333333335</v>
      </c>
      <c r="G95" s="27">
        <f>E95/C95*100</f>
        <v>74.082499999999996</v>
      </c>
      <c r="H95" s="27">
        <f>H96+H97+H98+H99</f>
        <v>0</v>
      </c>
      <c r="I95" s="27">
        <f t="shared" ref="I95:AE95" si="64">I96+I97+I98+I99</f>
        <v>0</v>
      </c>
      <c r="J95" s="27">
        <f t="shared" si="64"/>
        <v>0</v>
      </c>
      <c r="K95" s="27">
        <f t="shared" si="64"/>
        <v>0</v>
      </c>
      <c r="L95" s="27">
        <f t="shared" si="64"/>
        <v>0</v>
      </c>
      <c r="M95" s="27">
        <f t="shared" si="64"/>
        <v>0</v>
      </c>
      <c r="N95" s="27">
        <f t="shared" si="64"/>
        <v>0</v>
      </c>
      <c r="O95" s="27">
        <f t="shared" si="64"/>
        <v>0</v>
      </c>
      <c r="P95" s="27">
        <f t="shared" si="64"/>
        <v>0</v>
      </c>
      <c r="Q95" s="27">
        <f t="shared" si="64"/>
        <v>0</v>
      </c>
      <c r="R95" s="27">
        <f t="shared" si="64"/>
        <v>0</v>
      </c>
      <c r="S95" s="27">
        <f t="shared" si="64"/>
        <v>0</v>
      </c>
      <c r="T95" s="27">
        <f t="shared" si="64"/>
        <v>10</v>
      </c>
      <c r="U95" s="27">
        <f t="shared" si="64"/>
        <v>9.673</v>
      </c>
      <c r="V95" s="27">
        <f t="shared" si="64"/>
        <v>10</v>
      </c>
      <c r="W95" s="27">
        <f t="shared" si="64"/>
        <v>9.98</v>
      </c>
      <c r="X95" s="27">
        <f t="shared" si="64"/>
        <v>10</v>
      </c>
      <c r="Y95" s="27">
        <f t="shared" si="64"/>
        <v>9.98</v>
      </c>
      <c r="Z95" s="27">
        <f t="shared" si="64"/>
        <v>10</v>
      </c>
      <c r="AA95" s="27">
        <f t="shared" si="64"/>
        <v>0</v>
      </c>
      <c r="AB95" s="27">
        <f t="shared" si="64"/>
        <v>10</v>
      </c>
      <c r="AC95" s="27">
        <f t="shared" si="64"/>
        <v>0</v>
      </c>
      <c r="AD95" s="27">
        <f t="shared" si="64"/>
        <v>10</v>
      </c>
      <c r="AE95" s="27">
        <f t="shared" si="64"/>
        <v>0</v>
      </c>
      <c r="AF95" s="52" t="s">
        <v>82</v>
      </c>
    </row>
    <row r="96" spans="1:32" s="3" customFormat="1" ht="18.75" x14ac:dyDescent="0.3">
      <c r="A96" s="34" t="s">
        <v>32</v>
      </c>
      <c r="B96" s="29">
        <f>H96+J96+L96+N96+P96+R96+T96+V96+X96+Z96+AB96+AD96</f>
        <v>0</v>
      </c>
      <c r="C96" s="30">
        <f>H96+J96+L96+N96+P96+R96+T96+V96</f>
        <v>0</v>
      </c>
      <c r="D96" s="30">
        <f>I96+K96+M96+O96+Q96+S96+U96+W96</f>
        <v>0</v>
      </c>
      <c r="E96" s="30">
        <f>I96+K96+M96+O96+Q96+S96+U96+W96+Y96+AA96+AC96+AE96</f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f>AE97+AE98</f>
        <v>0</v>
      </c>
      <c r="AF96" s="20"/>
    </row>
    <row r="97" spans="1:32" s="3" customFormat="1" ht="300" x14ac:dyDescent="0.25">
      <c r="A97" s="20" t="s">
        <v>25</v>
      </c>
      <c r="B97" s="97">
        <f>H97+J97+L97+N97+P97+R97+T97+V97+X97+Z97+AB97+AD97</f>
        <v>60</v>
      </c>
      <c r="C97" s="30">
        <f>H97+J97+L97+N97+P97+R97+T97+V97+X97+Z97</f>
        <v>40</v>
      </c>
      <c r="D97" s="30">
        <v>60</v>
      </c>
      <c r="E97" s="30">
        <f>I97+K97+M97+O97+Q97+S97+U97+W97+Y97+AA97+AC97+AE97</f>
        <v>29.632999999999999</v>
      </c>
      <c r="F97" s="30">
        <f>E97/B97*100</f>
        <v>49.388333333333335</v>
      </c>
      <c r="G97" s="30">
        <f>E97/C97*100</f>
        <v>74.082499999999996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10</v>
      </c>
      <c r="U97" s="30">
        <v>9.673</v>
      </c>
      <c r="V97" s="30">
        <v>10</v>
      </c>
      <c r="W97" s="30">
        <v>9.98</v>
      </c>
      <c r="X97" s="30">
        <v>10</v>
      </c>
      <c r="Y97" s="30">
        <v>9.98</v>
      </c>
      <c r="Z97" s="30">
        <v>10</v>
      </c>
      <c r="AA97" s="30">
        <v>0</v>
      </c>
      <c r="AB97" s="30">
        <v>10</v>
      </c>
      <c r="AC97" s="30">
        <v>0</v>
      </c>
      <c r="AD97" s="30">
        <v>10</v>
      </c>
      <c r="AE97" s="30">
        <v>0</v>
      </c>
      <c r="AF97" s="22" t="s">
        <v>79</v>
      </c>
    </row>
    <row r="98" spans="1:32" s="3" customFormat="1" ht="18.75" x14ac:dyDescent="0.3">
      <c r="A98" s="34" t="s">
        <v>33</v>
      </c>
      <c r="B98" s="30">
        <v>0</v>
      </c>
      <c r="C98" s="30">
        <v>0</v>
      </c>
      <c r="D98" s="30">
        <f t="shared" ref="D98:D99" si="65">I98+K98+M98+O98+Q98+S98+U98+W98+Y98+AA98</f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20"/>
    </row>
    <row r="99" spans="1:32" s="3" customFormat="1" ht="18.75" x14ac:dyDescent="0.3">
      <c r="A99" s="34" t="s">
        <v>34</v>
      </c>
      <c r="B99" s="30">
        <v>0</v>
      </c>
      <c r="C99" s="30">
        <v>0</v>
      </c>
      <c r="D99" s="30">
        <f t="shared" si="65"/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20"/>
    </row>
    <row r="100" spans="1:32" s="3" customFormat="1" ht="66" hidden="1" customHeight="1" x14ac:dyDescent="0.3">
      <c r="A100" s="34" t="s">
        <v>58</v>
      </c>
      <c r="B100" s="30">
        <v>0</v>
      </c>
      <c r="C100" s="30">
        <v>0</v>
      </c>
      <c r="D100" s="30"/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72">
        <v>0</v>
      </c>
      <c r="O100" s="72">
        <v>0</v>
      </c>
      <c r="P100" s="72">
        <v>0</v>
      </c>
      <c r="Q100" s="72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80">
        <v>0</v>
      </c>
      <c r="AA100" s="80">
        <v>0</v>
      </c>
      <c r="AB100" s="30">
        <v>0</v>
      </c>
      <c r="AC100" s="30">
        <v>0</v>
      </c>
      <c r="AD100" s="30">
        <v>0</v>
      </c>
      <c r="AE100" s="51"/>
      <c r="AF100" s="20"/>
    </row>
    <row r="101" spans="1:32" s="3" customFormat="1" ht="56.25" hidden="1" x14ac:dyDescent="0.3">
      <c r="A101" s="45" t="s">
        <v>59</v>
      </c>
      <c r="B101" s="21">
        <f>B102</f>
        <v>0</v>
      </c>
      <c r="C101" s="21">
        <f t="shared" ref="C101:AD101" si="66">C102</f>
        <v>0</v>
      </c>
      <c r="D101" s="21"/>
      <c r="E101" s="21">
        <f t="shared" si="66"/>
        <v>0</v>
      </c>
      <c r="F101" s="21">
        <f t="shared" si="66"/>
        <v>0</v>
      </c>
      <c r="G101" s="21">
        <f t="shared" si="66"/>
        <v>0</v>
      </c>
      <c r="H101" s="30">
        <v>0</v>
      </c>
      <c r="I101" s="21">
        <f t="shared" si="66"/>
        <v>0</v>
      </c>
      <c r="J101" s="30">
        <v>0</v>
      </c>
      <c r="K101" s="30">
        <v>0</v>
      </c>
      <c r="L101" s="21">
        <f t="shared" si="66"/>
        <v>0</v>
      </c>
      <c r="M101" s="21">
        <f t="shared" si="66"/>
        <v>0</v>
      </c>
      <c r="N101" s="69">
        <f t="shared" si="66"/>
        <v>0</v>
      </c>
      <c r="O101" s="69">
        <f t="shared" si="66"/>
        <v>0</v>
      </c>
      <c r="P101" s="69">
        <f t="shared" si="66"/>
        <v>0</v>
      </c>
      <c r="Q101" s="69">
        <f t="shared" si="66"/>
        <v>0</v>
      </c>
      <c r="R101" s="21">
        <f t="shared" si="66"/>
        <v>0</v>
      </c>
      <c r="S101" s="21">
        <f t="shared" si="66"/>
        <v>0</v>
      </c>
      <c r="T101" s="21">
        <f t="shared" si="66"/>
        <v>0</v>
      </c>
      <c r="U101" s="21">
        <f t="shared" si="66"/>
        <v>0</v>
      </c>
      <c r="V101" s="21">
        <f t="shared" si="66"/>
        <v>0</v>
      </c>
      <c r="W101" s="21">
        <f t="shared" si="66"/>
        <v>0</v>
      </c>
      <c r="X101" s="21">
        <f t="shared" si="66"/>
        <v>0</v>
      </c>
      <c r="Y101" s="21">
        <f t="shared" si="66"/>
        <v>0</v>
      </c>
      <c r="Z101" s="77">
        <f t="shared" si="66"/>
        <v>0</v>
      </c>
      <c r="AA101" s="77">
        <f t="shared" si="66"/>
        <v>0</v>
      </c>
      <c r="AB101" s="21">
        <f t="shared" si="66"/>
        <v>0</v>
      </c>
      <c r="AC101" s="21">
        <f t="shared" si="66"/>
        <v>0</v>
      </c>
      <c r="AD101" s="21">
        <f t="shared" si="66"/>
        <v>0</v>
      </c>
      <c r="AE101" s="51">
        <f>AE102</f>
        <v>0</v>
      </c>
      <c r="AF101" s="50"/>
    </row>
    <row r="102" spans="1:32" s="3" customFormat="1" ht="39.75" hidden="1" customHeight="1" x14ac:dyDescent="0.3">
      <c r="A102" s="34" t="s">
        <v>60</v>
      </c>
      <c r="B102" s="30">
        <v>0</v>
      </c>
      <c r="C102" s="30">
        <v>0</v>
      </c>
      <c r="D102" s="30"/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72">
        <v>0</v>
      </c>
      <c r="O102" s="72">
        <v>0</v>
      </c>
      <c r="P102" s="72">
        <v>0</v>
      </c>
      <c r="Q102" s="72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80">
        <v>0</v>
      </c>
      <c r="AA102" s="80">
        <v>0</v>
      </c>
      <c r="AB102" s="30">
        <v>0</v>
      </c>
      <c r="AC102" s="30">
        <v>0</v>
      </c>
      <c r="AD102" s="30">
        <v>0</v>
      </c>
      <c r="AE102" s="29">
        <f>AE104</f>
        <v>0</v>
      </c>
      <c r="AF102" s="20"/>
    </row>
    <row r="103" spans="1:32" s="3" customFormat="1" ht="57.75" customHeight="1" x14ac:dyDescent="0.3">
      <c r="A103" s="45" t="s">
        <v>61</v>
      </c>
      <c r="B103" s="21">
        <f t="shared" ref="B103:AD103" si="67">B104+B109</f>
        <v>323.39800000000002</v>
      </c>
      <c r="C103" s="21">
        <f>C104+C109</f>
        <v>122.327</v>
      </c>
      <c r="D103" s="21">
        <f t="shared" ref="D103:E103" si="68">D104+D109</f>
        <v>323.39999999999998</v>
      </c>
      <c r="E103" s="21">
        <f t="shared" si="68"/>
        <v>0</v>
      </c>
      <c r="F103" s="21">
        <f t="shared" si="67"/>
        <v>0</v>
      </c>
      <c r="G103" s="21">
        <f t="shared" si="67"/>
        <v>0</v>
      </c>
      <c r="H103" s="21">
        <f t="shared" si="67"/>
        <v>0</v>
      </c>
      <c r="I103" s="21">
        <f t="shared" si="67"/>
        <v>0</v>
      </c>
      <c r="J103" s="21">
        <f t="shared" si="67"/>
        <v>0</v>
      </c>
      <c r="K103" s="21">
        <f t="shared" si="67"/>
        <v>0</v>
      </c>
      <c r="L103" s="21">
        <f t="shared" si="67"/>
        <v>0</v>
      </c>
      <c r="M103" s="21">
        <f t="shared" si="67"/>
        <v>0</v>
      </c>
      <c r="N103" s="69">
        <f t="shared" si="67"/>
        <v>0</v>
      </c>
      <c r="O103" s="69">
        <f t="shared" si="67"/>
        <v>0</v>
      </c>
      <c r="P103" s="69">
        <f t="shared" si="67"/>
        <v>0</v>
      </c>
      <c r="Q103" s="69">
        <f t="shared" si="67"/>
        <v>0</v>
      </c>
      <c r="R103" s="21">
        <f t="shared" si="67"/>
        <v>0</v>
      </c>
      <c r="S103" s="21">
        <f t="shared" si="67"/>
        <v>0</v>
      </c>
      <c r="T103" s="21">
        <f t="shared" si="67"/>
        <v>0</v>
      </c>
      <c r="U103" s="21">
        <f t="shared" si="67"/>
        <v>0</v>
      </c>
      <c r="V103" s="21">
        <f t="shared" si="67"/>
        <v>0</v>
      </c>
      <c r="W103" s="21">
        <f t="shared" si="67"/>
        <v>0</v>
      </c>
      <c r="X103" s="21">
        <f t="shared" si="67"/>
        <v>0</v>
      </c>
      <c r="Y103" s="21">
        <f t="shared" si="67"/>
        <v>0</v>
      </c>
      <c r="Z103" s="21">
        <f t="shared" si="67"/>
        <v>122.327</v>
      </c>
      <c r="AA103" s="21">
        <f t="shared" si="67"/>
        <v>0</v>
      </c>
      <c r="AB103" s="21">
        <f t="shared" si="67"/>
        <v>180.959</v>
      </c>
      <c r="AC103" s="21">
        <f t="shared" si="67"/>
        <v>0</v>
      </c>
      <c r="AD103" s="21">
        <f t="shared" si="67"/>
        <v>20.111999999999998</v>
      </c>
      <c r="AE103" s="51"/>
      <c r="AF103" s="20"/>
    </row>
    <row r="104" spans="1:32" s="3" customFormat="1" ht="243.75" x14ac:dyDescent="0.25">
      <c r="A104" s="52" t="s">
        <v>62</v>
      </c>
      <c r="B104" s="98">
        <f>B105+B107+B106+B108</f>
        <v>323.39800000000002</v>
      </c>
      <c r="C104" s="27">
        <f>C105+C106+C107+C108</f>
        <v>122.327</v>
      </c>
      <c r="D104" s="27">
        <f>D105+D106+D107+D108</f>
        <v>323.39999999999998</v>
      </c>
      <c r="E104" s="27">
        <f>E105+E106+E107+E108</f>
        <v>0</v>
      </c>
      <c r="F104" s="27">
        <f>E104/B104*100</f>
        <v>0</v>
      </c>
      <c r="G104" s="27">
        <f>E104/C104*100</f>
        <v>0</v>
      </c>
      <c r="H104" s="27">
        <f>H105+H106+H107+H108</f>
        <v>0</v>
      </c>
      <c r="I104" s="27">
        <f t="shared" ref="I104:AE104" si="69">I105+I106+I107+I108</f>
        <v>0</v>
      </c>
      <c r="J104" s="27">
        <f t="shared" si="69"/>
        <v>0</v>
      </c>
      <c r="K104" s="27">
        <f t="shared" si="69"/>
        <v>0</v>
      </c>
      <c r="L104" s="27">
        <f t="shared" si="69"/>
        <v>0</v>
      </c>
      <c r="M104" s="27">
        <f t="shared" si="69"/>
        <v>0</v>
      </c>
      <c r="N104" s="27">
        <f t="shared" si="69"/>
        <v>0</v>
      </c>
      <c r="O104" s="27">
        <f t="shared" si="69"/>
        <v>0</v>
      </c>
      <c r="P104" s="27">
        <f t="shared" si="69"/>
        <v>0</v>
      </c>
      <c r="Q104" s="27">
        <f t="shared" si="69"/>
        <v>0</v>
      </c>
      <c r="R104" s="27">
        <f t="shared" si="69"/>
        <v>0</v>
      </c>
      <c r="S104" s="27">
        <f t="shared" si="69"/>
        <v>0</v>
      </c>
      <c r="T104" s="27">
        <f t="shared" si="69"/>
        <v>0</v>
      </c>
      <c r="U104" s="27">
        <f t="shared" si="69"/>
        <v>0</v>
      </c>
      <c r="V104" s="27">
        <f t="shared" si="69"/>
        <v>0</v>
      </c>
      <c r="W104" s="27">
        <f t="shared" si="69"/>
        <v>0</v>
      </c>
      <c r="X104" s="27">
        <f t="shared" si="69"/>
        <v>0</v>
      </c>
      <c r="Y104" s="27">
        <f t="shared" si="69"/>
        <v>0</v>
      </c>
      <c r="Z104" s="27">
        <f t="shared" si="69"/>
        <v>122.327</v>
      </c>
      <c r="AA104" s="27">
        <f t="shared" si="69"/>
        <v>0</v>
      </c>
      <c r="AB104" s="27">
        <f t="shared" si="69"/>
        <v>180.959</v>
      </c>
      <c r="AC104" s="27">
        <f t="shared" si="69"/>
        <v>0</v>
      </c>
      <c r="AD104" s="27">
        <f t="shared" si="69"/>
        <v>20.111999999999998</v>
      </c>
      <c r="AE104" s="27">
        <f t="shared" si="69"/>
        <v>0</v>
      </c>
      <c r="AF104" s="52" t="s">
        <v>78</v>
      </c>
    </row>
    <row r="105" spans="1:32" s="3" customFormat="1" ht="281.25" x14ac:dyDescent="0.25">
      <c r="A105" s="22" t="s">
        <v>32</v>
      </c>
      <c r="B105" s="29">
        <f>H105+J105+L105+N105+P105+R105+T105+V105+X105+Z105+AB105+AD105</f>
        <v>123.399</v>
      </c>
      <c r="C105" s="30">
        <f>H105+J105+L105+N105+P105+R105+T105+V105</f>
        <v>0</v>
      </c>
      <c r="D105" s="30">
        <v>123.4</v>
      </c>
      <c r="E105" s="30">
        <f>I105+K105+M105+O105+Q105+S105+U105+W105+Y105+AA105+AC105+AE105</f>
        <v>0</v>
      </c>
      <c r="F105" s="30">
        <f>E105/B105*100</f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103.28700000000001</v>
      </c>
      <c r="AC105" s="30">
        <v>0</v>
      </c>
      <c r="AD105" s="30">
        <v>20.111999999999998</v>
      </c>
      <c r="AE105" s="30">
        <v>0</v>
      </c>
      <c r="AF105" s="22" t="s">
        <v>80</v>
      </c>
    </row>
    <row r="106" spans="1:32" s="3" customFormat="1" ht="18.75" x14ac:dyDescent="0.25">
      <c r="A106" s="20" t="s">
        <v>25</v>
      </c>
      <c r="B106" s="97">
        <f>H106+J106+L106+N106+P106+R106+T106+V106+X106+Z106+AB106+AD106</f>
        <v>199.999</v>
      </c>
      <c r="C106" s="30">
        <f>H106+J106+L106+N106+P106+R106+T106+V106+X106+Z106</f>
        <v>122.327</v>
      </c>
      <c r="D106" s="30">
        <v>200</v>
      </c>
      <c r="E106" s="30">
        <f>I106+K106+M106+O106+Q106+S106+U106+W106+Y106+AA106+AC106+AE106</f>
        <v>0</v>
      </c>
      <c r="F106" s="30">
        <f>E106/B106*100</f>
        <v>0</v>
      </c>
      <c r="G106" s="30">
        <f>E106/C106*100</f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122.327</v>
      </c>
      <c r="AA106" s="30">
        <v>0</v>
      </c>
      <c r="AB106" s="30">
        <v>77.671999999999997</v>
      </c>
      <c r="AC106" s="30">
        <v>0</v>
      </c>
      <c r="AD106" s="30">
        <v>0</v>
      </c>
      <c r="AE106" s="30">
        <v>0</v>
      </c>
      <c r="AF106" s="22"/>
    </row>
    <row r="107" spans="1:32" s="3" customFormat="1" ht="18.75" x14ac:dyDescent="0.3">
      <c r="A107" s="34" t="s">
        <v>33</v>
      </c>
      <c r="B107" s="30">
        <v>0</v>
      </c>
      <c r="C107" s="30">
        <v>0</v>
      </c>
      <c r="D107" s="30">
        <f t="shared" ref="D107:D108" si="70">I107+K107+M107+O107+Q107+S107+U107+W107+Y107+AA107</f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20"/>
    </row>
    <row r="108" spans="1:32" s="3" customFormat="1" ht="18.75" x14ac:dyDescent="0.3">
      <c r="A108" s="34" t="s">
        <v>34</v>
      </c>
      <c r="B108" s="30">
        <v>0</v>
      </c>
      <c r="C108" s="30">
        <v>0</v>
      </c>
      <c r="D108" s="30">
        <f t="shared" si="70"/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20"/>
    </row>
    <row r="109" spans="1:32" s="3" customFormat="1" ht="75" hidden="1" x14ac:dyDescent="0.25">
      <c r="A109" s="52" t="s">
        <v>63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56">
        <v>0</v>
      </c>
      <c r="O109" s="56">
        <v>0</v>
      </c>
      <c r="P109" s="56">
        <v>0</v>
      </c>
      <c r="Q109" s="56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79">
        <v>0</v>
      </c>
      <c r="AA109" s="79">
        <v>0</v>
      </c>
      <c r="AB109" s="27">
        <v>0</v>
      </c>
      <c r="AC109" s="27">
        <v>0</v>
      </c>
      <c r="AD109" s="27">
        <v>0</v>
      </c>
      <c r="AE109" s="27"/>
      <c r="AF109" s="53"/>
    </row>
    <row r="110" spans="1:32" s="3" customFormat="1" ht="175.5" customHeight="1" x14ac:dyDescent="0.3">
      <c r="A110" s="45" t="s">
        <v>64</v>
      </c>
      <c r="B110" s="21">
        <f t="shared" ref="B110:AD110" si="71">B111</f>
        <v>742.4</v>
      </c>
      <c r="C110" s="21">
        <f t="shared" si="71"/>
        <v>0</v>
      </c>
      <c r="D110" s="21">
        <f t="shared" si="71"/>
        <v>742.4</v>
      </c>
      <c r="E110" s="21">
        <f t="shared" si="71"/>
        <v>0</v>
      </c>
      <c r="F110" s="21">
        <f t="shared" si="71"/>
        <v>0</v>
      </c>
      <c r="G110" s="21">
        <f t="shared" si="71"/>
        <v>0</v>
      </c>
      <c r="H110" s="21">
        <f t="shared" si="71"/>
        <v>0</v>
      </c>
      <c r="I110" s="21">
        <f t="shared" si="71"/>
        <v>0</v>
      </c>
      <c r="J110" s="21">
        <f t="shared" si="71"/>
        <v>0</v>
      </c>
      <c r="K110" s="21">
        <f t="shared" si="71"/>
        <v>0</v>
      </c>
      <c r="L110" s="21">
        <f t="shared" si="71"/>
        <v>0</v>
      </c>
      <c r="M110" s="21">
        <f t="shared" si="71"/>
        <v>0</v>
      </c>
      <c r="N110" s="69">
        <f t="shared" si="71"/>
        <v>0</v>
      </c>
      <c r="O110" s="69">
        <f t="shared" si="71"/>
        <v>0</v>
      </c>
      <c r="P110" s="69">
        <f t="shared" si="71"/>
        <v>0</v>
      </c>
      <c r="Q110" s="69">
        <f t="shared" si="71"/>
        <v>0</v>
      </c>
      <c r="R110" s="21">
        <f t="shared" si="71"/>
        <v>0</v>
      </c>
      <c r="S110" s="21">
        <f t="shared" si="71"/>
        <v>0</v>
      </c>
      <c r="T110" s="21">
        <f t="shared" si="71"/>
        <v>0</v>
      </c>
      <c r="U110" s="21">
        <f t="shared" si="71"/>
        <v>0</v>
      </c>
      <c r="V110" s="21">
        <f t="shared" si="71"/>
        <v>0</v>
      </c>
      <c r="W110" s="21">
        <f t="shared" si="71"/>
        <v>0</v>
      </c>
      <c r="X110" s="21">
        <f t="shared" si="71"/>
        <v>0</v>
      </c>
      <c r="Y110" s="21">
        <f t="shared" si="71"/>
        <v>0</v>
      </c>
      <c r="Z110" s="21">
        <f t="shared" si="71"/>
        <v>0</v>
      </c>
      <c r="AA110" s="21">
        <f t="shared" si="71"/>
        <v>0</v>
      </c>
      <c r="AB110" s="21">
        <f t="shared" si="71"/>
        <v>742.4</v>
      </c>
      <c r="AC110" s="21">
        <f t="shared" si="71"/>
        <v>0</v>
      </c>
      <c r="AD110" s="21">
        <f t="shared" si="71"/>
        <v>0</v>
      </c>
      <c r="AE110" s="51">
        <f>AE111</f>
        <v>0</v>
      </c>
      <c r="AF110" s="50"/>
    </row>
    <row r="111" spans="1:32" s="3" customFormat="1" ht="149.25" customHeight="1" x14ac:dyDescent="0.25">
      <c r="A111" s="52" t="s">
        <v>65</v>
      </c>
      <c r="B111" s="98">
        <f>B112+B114+B113+B115</f>
        <v>742.4</v>
      </c>
      <c r="C111" s="27">
        <f>C112+C113+C114+C115</f>
        <v>0</v>
      </c>
      <c r="D111" s="27">
        <f>D112+D113+D114+D115</f>
        <v>742.4</v>
      </c>
      <c r="E111" s="27">
        <f>E112+E113+E114+E115</f>
        <v>0</v>
      </c>
      <c r="F111" s="27">
        <f>E111/B111*100</f>
        <v>0</v>
      </c>
      <c r="G111" s="27">
        <v>0</v>
      </c>
      <c r="H111" s="27">
        <f>H112+H113+H114+H115</f>
        <v>0</v>
      </c>
      <c r="I111" s="27">
        <f t="shared" ref="I111:AE111" si="72">I112+I113+I114+I115</f>
        <v>0</v>
      </c>
      <c r="J111" s="27">
        <f t="shared" si="72"/>
        <v>0</v>
      </c>
      <c r="K111" s="27">
        <f t="shared" si="72"/>
        <v>0</v>
      </c>
      <c r="L111" s="27">
        <f t="shared" si="72"/>
        <v>0</v>
      </c>
      <c r="M111" s="27">
        <f t="shared" si="72"/>
        <v>0</v>
      </c>
      <c r="N111" s="27">
        <f t="shared" si="72"/>
        <v>0</v>
      </c>
      <c r="O111" s="27">
        <f t="shared" si="72"/>
        <v>0</v>
      </c>
      <c r="P111" s="27">
        <f t="shared" si="72"/>
        <v>0</v>
      </c>
      <c r="Q111" s="27">
        <f t="shared" si="72"/>
        <v>0</v>
      </c>
      <c r="R111" s="27">
        <f t="shared" si="72"/>
        <v>0</v>
      </c>
      <c r="S111" s="27">
        <f t="shared" si="72"/>
        <v>0</v>
      </c>
      <c r="T111" s="27">
        <f t="shared" si="72"/>
        <v>0</v>
      </c>
      <c r="U111" s="27">
        <f t="shared" si="72"/>
        <v>0</v>
      </c>
      <c r="V111" s="27">
        <f t="shared" si="72"/>
        <v>0</v>
      </c>
      <c r="W111" s="27">
        <f t="shared" si="72"/>
        <v>0</v>
      </c>
      <c r="X111" s="27">
        <f t="shared" si="72"/>
        <v>0</v>
      </c>
      <c r="Y111" s="27">
        <f t="shared" si="72"/>
        <v>0</v>
      </c>
      <c r="Z111" s="27">
        <f t="shared" si="72"/>
        <v>0</v>
      </c>
      <c r="AA111" s="27">
        <f t="shared" si="72"/>
        <v>0</v>
      </c>
      <c r="AB111" s="27">
        <f t="shared" si="72"/>
        <v>742.4</v>
      </c>
      <c r="AC111" s="27">
        <f t="shared" si="72"/>
        <v>0</v>
      </c>
      <c r="AD111" s="27">
        <f t="shared" si="72"/>
        <v>0</v>
      </c>
      <c r="AE111" s="27">
        <f t="shared" si="72"/>
        <v>0</v>
      </c>
      <c r="AF111" s="100"/>
    </row>
    <row r="112" spans="1:32" s="3" customFormat="1" ht="18.75" x14ac:dyDescent="0.3">
      <c r="A112" s="34" t="s">
        <v>32</v>
      </c>
      <c r="B112" s="29">
        <f>H112+J112+L112+N112+P112+R112+T112+V112+X112+Z112+AB112+AD112</f>
        <v>257.39999999999998</v>
      </c>
      <c r="C112" s="30">
        <f>H112+J112+L112+N112+P112+R112+T112+V112</f>
        <v>0</v>
      </c>
      <c r="D112" s="30">
        <v>257.39999999999998</v>
      </c>
      <c r="E112" s="30">
        <f>I112+K112+M112+O112+Q112+S112+U112+W112+Y112+AA112+AC112+AE112</f>
        <v>0</v>
      </c>
      <c r="F112" s="30">
        <f>E112/B112*100</f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257.39999999999998</v>
      </c>
      <c r="AC112" s="30">
        <v>0</v>
      </c>
      <c r="AD112" s="30">
        <v>0</v>
      </c>
      <c r="AE112" s="30">
        <v>0</v>
      </c>
      <c r="AF112" s="20"/>
    </row>
    <row r="113" spans="1:33" s="3" customFormat="1" ht="18.75" x14ac:dyDescent="0.3">
      <c r="A113" s="43" t="s">
        <v>25</v>
      </c>
      <c r="B113" s="97">
        <f>H113+J113+L113+N113+P113+R113+T113+V113+X113+Z113+AB113+AD113</f>
        <v>485</v>
      </c>
      <c r="C113" s="30">
        <f>H113+J113+L113+N113+P113+R113+T113+V113+X113+Z113</f>
        <v>0</v>
      </c>
      <c r="D113" s="30">
        <v>485</v>
      </c>
      <c r="E113" s="30">
        <f>I113+K113+M113+O113+Q113+S113+U113+W113+Y113+AA113+AC113+AE113</f>
        <v>0</v>
      </c>
      <c r="F113" s="30">
        <f>E113/B113*100</f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485</v>
      </c>
      <c r="AC113" s="30">
        <v>0</v>
      </c>
      <c r="AD113" s="30">
        <v>0</v>
      </c>
      <c r="AE113" s="54">
        <v>0</v>
      </c>
      <c r="AF113" s="49"/>
    </row>
    <row r="114" spans="1:33" s="3" customFormat="1" ht="18.75" x14ac:dyDescent="0.3">
      <c r="A114" s="34" t="s">
        <v>33</v>
      </c>
      <c r="B114" s="30">
        <v>0</v>
      </c>
      <c r="C114" s="30">
        <v>0</v>
      </c>
      <c r="D114" s="30">
        <f t="shared" ref="D114:D115" si="73">I114+K114+M114+O114+Q114+S114+U114+W114+Y114+AA114</f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20"/>
    </row>
    <row r="115" spans="1:33" s="3" customFormat="1" ht="18.75" x14ac:dyDescent="0.3">
      <c r="A115" s="34" t="s">
        <v>34</v>
      </c>
      <c r="B115" s="30">
        <v>0</v>
      </c>
      <c r="C115" s="30">
        <v>0</v>
      </c>
      <c r="D115" s="30">
        <f t="shared" si="73"/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22"/>
    </row>
    <row r="116" spans="1:33" s="1" customFormat="1" ht="34.5" customHeight="1" x14ac:dyDescent="0.25">
      <c r="A116" s="62" t="s">
        <v>66</v>
      </c>
      <c r="B116" s="21">
        <f>B6+B31+B47</f>
        <v>67348.395999999993</v>
      </c>
      <c r="C116" s="21">
        <f>C6+C31+C47</f>
        <v>55351.173000000003</v>
      </c>
      <c r="D116" s="21">
        <f>D6+D31+D47</f>
        <v>57850.402999999998</v>
      </c>
      <c r="E116" s="21">
        <f>E6+E31+E47</f>
        <v>53364.858999999997</v>
      </c>
      <c r="F116" s="21">
        <f>E116/B116*100</f>
        <v>79.237015533376621</v>
      </c>
      <c r="G116" s="21">
        <f>E116/C116*100</f>
        <v>96.411432870627678</v>
      </c>
      <c r="H116" s="21">
        <f t="shared" ref="H116:N116" si="74">H6+H31+H47</f>
        <v>8382.7099999999991</v>
      </c>
      <c r="I116" s="21">
        <f t="shared" si="74"/>
        <v>8103.84</v>
      </c>
      <c r="J116" s="21">
        <f t="shared" si="74"/>
        <v>3327.0460000000003</v>
      </c>
      <c r="K116" s="21">
        <f t="shared" si="74"/>
        <v>3578.7190000000001</v>
      </c>
      <c r="L116" s="21">
        <f t="shared" si="74"/>
        <v>8048.9539999999997</v>
      </c>
      <c r="M116" s="21">
        <f t="shared" si="74"/>
        <v>8045.0709999999999</v>
      </c>
      <c r="N116" s="70">
        <f t="shared" si="74"/>
        <v>5051.4639999999999</v>
      </c>
      <c r="O116" s="70">
        <f>O117+O118</f>
        <v>4788.7510000000002</v>
      </c>
      <c r="P116" s="69">
        <f t="shared" ref="P116:AE116" si="75">P6+P31+P47</f>
        <v>5254.7939999999999</v>
      </c>
      <c r="Q116" s="69">
        <f t="shared" si="75"/>
        <v>5155.2979999999998</v>
      </c>
      <c r="R116" s="21">
        <f t="shared" si="75"/>
        <v>4989.8879999999999</v>
      </c>
      <c r="S116" s="21">
        <f t="shared" si="75"/>
        <v>4697.2389999999996</v>
      </c>
      <c r="T116" s="21">
        <f t="shared" si="75"/>
        <v>6596.3799999999992</v>
      </c>
      <c r="U116" s="21">
        <f t="shared" si="75"/>
        <v>6692.4579999999996</v>
      </c>
      <c r="V116" s="21">
        <f t="shared" si="75"/>
        <v>4138.1359999999995</v>
      </c>
      <c r="W116" s="21">
        <f t="shared" si="75"/>
        <v>4279.8719999999994</v>
      </c>
      <c r="X116" s="21">
        <f t="shared" si="75"/>
        <v>3225.2390000000005</v>
      </c>
      <c r="Y116" s="21">
        <f t="shared" si="75"/>
        <v>3139.8720000000003</v>
      </c>
      <c r="Z116" s="21">
        <f t="shared" si="75"/>
        <v>6336.5620000000008</v>
      </c>
      <c r="AA116" s="21">
        <f t="shared" si="75"/>
        <v>4883.7390000000005</v>
      </c>
      <c r="AB116" s="21">
        <f t="shared" si="75"/>
        <v>5631.5820000000003</v>
      </c>
      <c r="AC116" s="21">
        <f t="shared" si="75"/>
        <v>0</v>
      </c>
      <c r="AD116" s="21">
        <f t="shared" si="75"/>
        <v>6365.6409999999996</v>
      </c>
      <c r="AE116" s="21">
        <f t="shared" si="75"/>
        <v>0</v>
      </c>
      <c r="AF116" s="20"/>
      <c r="AG116" s="10">
        <f>H116+J116+L116+N116+P116+R116+T116+V116+X116+Z116+AB116+AD116</f>
        <v>67348.395999999993</v>
      </c>
    </row>
    <row r="117" spans="1:33" s="3" customFormat="1" ht="24" customHeight="1" x14ac:dyDescent="0.25">
      <c r="A117" s="63" t="s">
        <v>32</v>
      </c>
      <c r="B117" s="29">
        <f>H117+J117+L117+N117+P117+R117+T117+V117+X117+Z117+AB117+AD117</f>
        <v>5571.4990000000007</v>
      </c>
      <c r="C117" s="29">
        <f t="shared" ref="C117:E119" si="76">C12+C21+C27+C35+C40+C54+C59+C64+C69+C74+C79+C84+C96+C105+C112</f>
        <v>3920</v>
      </c>
      <c r="D117" s="29">
        <f t="shared" si="76"/>
        <v>5571.4999999999991</v>
      </c>
      <c r="E117" s="29">
        <f t="shared" si="76"/>
        <v>3920</v>
      </c>
      <c r="F117" s="29">
        <f t="shared" ref="F117" si="77">E117/B117*100</f>
        <v>70.358084960618299</v>
      </c>
      <c r="G117" s="29">
        <f t="shared" ref="G117" si="78">E117/C117*100</f>
        <v>100</v>
      </c>
      <c r="H117" s="30">
        <f t="shared" ref="H117:AE117" si="79">H12+H21+H27+H35+H40+H54+H59+H64+H69+H74+H79+H84+H96+H105+H112</f>
        <v>0</v>
      </c>
      <c r="I117" s="30">
        <f t="shared" si="79"/>
        <v>0</v>
      </c>
      <c r="J117" s="30">
        <f t="shared" si="79"/>
        <v>0</v>
      </c>
      <c r="K117" s="30">
        <f t="shared" si="79"/>
        <v>0</v>
      </c>
      <c r="L117" s="30">
        <f t="shared" si="79"/>
        <v>3920</v>
      </c>
      <c r="M117" s="30">
        <f t="shared" si="79"/>
        <v>0</v>
      </c>
      <c r="N117" s="30">
        <f t="shared" si="79"/>
        <v>0</v>
      </c>
      <c r="O117" s="30">
        <f t="shared" si="79"/>
        <v>3920</v>
      </c>
      <c r="P117" s="30">
        <f t="shared" si="79"/>
        <v>0</v>
      </c>
      <c r="Q117" s="30">
        <f t="shared" si="79"/>
        <v>0</v>
      </c>
      <c r="R117" s="30">
        <f t="shared" si="79"/>
        <v>0</v>
      </c>
      <c r="S117" s="30">
        <f t="shared" si="79"/>
        <v>0</v>
      </c>
      <c r="T117" s="30">
        <f t="shared" si="79"/>
        <v>0</v>
      </c>
      <c r="U117" s="30">
        <f t="shared" si="79"/>
        <v>0</v>
      </c>
      <c r="V117" s="30">
        <f t="shared" si="79"/>
        <v>0</v>
      </c>
      <c r="W117" s="30">
        <f t="shared" si="79"/>
        <v>0</v>
      </c>
      <c r="X117" s="30">
        <f t="shared" si="79"/>
        <v>0</v>
      </c>
      <c r="Y117" s="30">
        <f t="shared" si="79"/>
        <v>0</v>
      </c>
      <c r="Z117" s="30">
        <f t="shared" si="79"/>
        <v>0</v>
      </c>
      <c r="AA117" s="30">
        <f t="shared" si="79"/>
        <v>0</v>
      </c>
      <c r="AB117" s="30">
        <f t="shared" si="79"/>
        <v>1371.3870000000002</v>
      </c>
      <c r="AC117" s="30">
        <f t="shared" si="79"/>
        <v>0</v>
      </c>
      <c r="AD117" s="30">
        <f t="shared" si="79"/>
        <v>280.11200000000002</v>
      </c>
      <c r="AE117" s="30">
        <f t="shared" si="79"/>
        <v>0</v>
      </c>
      <c r="AF117" s="20"/>
    </row>
    <row r="118" spans="1:33" s="3" customFormat="1" ht="25.5" customHeight="1" x14ac:dyDescent="0.25">
      <c r="A118" s="63" t="s">
        <v>25</v>
      </c>
      <c r="B118" s="29">
        <f>H118+J118+L118+N118+P118+R118+T118+V118+X118+Z118+AB118+AD118</f>
        <v>61428.796999999991</v>
      </c>
      <c r="C118" s="29">
        <f t="shared" si="76"/>
        <v>51431.173000000003</v>
      </c>
      <c r="D118" s="29">
        <f t="shared" si="76"/>
        <v>51930.803000000007</v>
      </c>
      <c r="E118" s="29">
        <f t="shared" si="76"/>
        <v>49444.859000000011</v>
      </c>
      <c r="F118" s="29">
        <f t="shared" ref="F118" si="80">E118/B118*100</f>
        <v>80.491335358561585</v>
      </c>
      <c r="G118" s="29">
        <f t="shared" ref="G118" si="81">E118/C118*100</f>
        <v>96.137918145479603</v>
      </c>
      <c r="H118" s="30">
        <f t="shared" ref="H118:AE118" si="82">H13+H22+H28+H36+H41+H55+H60+H65+H70+H75+H80+H85+H97+H106+H113</f>
        <v>8382.7099999999991</v>
      </c>
      <c r="I118" s="30">
        <f t="shared" si="82"/>
        <v>8103.8400000000011</v>
      </c>
      <c r="J118" s="30">
        <f t="shared" si="82"/>
        <v>3327.0460000000003</v>
      </c>
      <c r="K118" s="30">
        <f t="shared" si="82"/>
        <v>3578.7189999999996</v>
      </c>
      <c r="L118" s="30">
        <f t="shared" si="82"/>
        <v>4128.9539999999997</v>
      </c>
      <c r="M118" s="30">
        <f t="shared" si="82"/>
        <v>8045.0709999999999</v>
      </c>
      <c r="N118" s="30">
        <f t="shared" si="82"/>
        <v>5051.4639999999999</v>
      </c>
      <c r="O118" s="30">
        <f t="shared" si="82"/>
        <v>868.75099999999975</v>
      </c>
      <c r="P118" s="30">
        <f t="shared" si="82"/>
        <v>5254.7939999999999</v>
      </c>
      <c r="Q118" s="30">
        <f t="shared" si="82"/>
        <v>5155.2979999999998</v>
      </c>
      <c r="R118" s="30">
        <f t="shared" si="82"/>
        <v>4989.8879999999999</v>
      </c>
      <c r="S118" s="30">
        <f t="shared" si="82"/>
        <v>4697.2390000000005</v>
      </c>
      <c r="T118" s="30">
        <f t="shared" si="82"/>
        <v>6596.3799999999992</v>
      </c>
      <c r="U118" s="30">
        <f t="shared" si="82"/>
        <v>6692.4579999999996</v>
      </c>
      <c r="V118" s="30">
        <f t="shared" si="82"/>
        <v>4138.1360000000004</v>
      </c>
      <c r="W118" s="30">
        <f t="shared" si="82"/>
        <v>4279.8719999999994</v>
      </c>
      <c r="X118" s="30">
        <f t="shared" si="82"/>
        <v>3225.2390000000005</v>
      </c>
      <c r="Y118" s="30">
        <f t="shared" si="82"/>
        <v>3139.8720000000003</v>
      </c>
      <c r="Z118" s="30">
        <f t="shared" si="82"/>
        <v>6336.5620000000008</v>
      </c>
      <c r="AA118" s="30">
        <f t="shared" si="82"/>
        <v>4883.7390000000005</v>
      </c>
      <c r="AB118" s="30">
        <f t="shared" si="82"/>
        <v>4260.1949999999997</v>
      </c>
      <c r="AC118" s="30">
        <f t="shared" si="82"/>
        <v>0</v>
      </c>
      <c r="AD118" s="30">
        <f t="shared" si="82"/>
        <v>5737.4290000000001</v>
      </c>
      <c r="AE118" s="30">
        <f t="shared" si="82"/>
        <v>0</v>
      </c>
      <c r="AF118" s="20"/>
    </row>
    <row r="119" spans="1:33" s="3" customFormat="1" ht="25.5" customHeight="1" x14ac:dyDescent="0.25">
      <c r="A119" s="63" t="s">
        <v>33</v>
      </c>
      <c r="B119" s="29">
        <f>H119+J119+L119+N119+P119+R119+T119+V119+X119+Z119+AB119+AD119</f>
        <v>348.1</v>
      </c>
      <c r="C119" s="29">
        <f t="shared" si="76"/>
        <v>0</v>
      </c>
      <c r="D119" s="29">
        <f t="shared" si="76"/>
        <v>348.1</v>
      </c>
      <c r="E119" s="29">
        <f t="shared" si="76"/>
        <v>0</v>
      </c>
      <c r="F119" s="29">
        <f t="shared" ref="F119" si="83">E119/B119*100</f>
        <v>0</v>
      </c>
      <c r="G119" s="29">
        <v>0</v>
      </c>
      <c r="H119" s="30">
        <f t="shared" ref="H119:AE119" si="84">H14+H23+H29+H37+H42+H56+H61+H66+H71+H76+H81+H86+H98+H107+H114</f>
        <v>0</v>
      </c>
      <c r="I119" s="30">
        <f t="shared" si="84"/>
        <v>0</v>
      </c>
      <c r="J119" s="30">
        <f t="shared" si="84"/>
        <v>0</v>
      </c>
      <c r="K119" s="30">
        <f t="shared" si="84"/>
        <v>0</v>
      </c>
      <c r="L119" s="30">
        <f t="shared" si="84"/>
        <v>0</v>
      </c>
      <c r="M119" s="30">
        <f t="shared" si="84"/>
        <v>0</v>
      </c>
      <c r="N119" s="30">
        <f t="shared" si="84"/>
        <v>0</v>
      </c>
      <c r="O119" s="30">
        <f t="shared" si="84"/>
        <v>0</v>
      </c>
      <c r="P119" s="30">
        <f t="shared" si="84"/>
        <v>0</v>
      </c>
      <c r="Q119" s="30">
        <f t="shared" si="84"/>
        <v>0</v>
      </c>
      <c r="R119" s="30">
        <f t="shared" si="84"/>
        <v>0</v>
      </c>
      <c r="S119" s="30">
        <f t="shared" si="84"/>
        <v>0</v>
      </c>
      <c r="T119" s="30">
        <f t="shared" si="84"/>
        <v>0</v>
      </c>
      <c r="U119" s="30">
        <f t="shared" si="84"/>
        <v>0</v>
      </c>
      <c r="V119" s="30">
        <f t="shared" si="84"/>
        <v>0</v>
      </c>
      <c r="W119" s="30">
        <f t="shared" si="84"/>
        <v>0</v>
      </c>
      <c r="X119" s="30">
        <f t="shared" si="84"/>
        <v>0</v>
      </c>
      <c r="Y119" s="30">
        <f t="shared" si="84"/>
        <v>0</v>
      </c>
      <c r="Z119" s="30">
        <f t="shared" si="84"/>
        <v>0</v>
      </c>
      <c r="AA119" s="30">
        <f t="shared" si="84"/>
        <v>0</v>
      </c>
      <c r="AB119" s="30">
        <f t="shared" si="84"/>
        <v>0</v>
      </c>
      <c r="AC119" s="30">
        <f t="shared" si="84"/>
        <v>0</v>
      </c>
      <c r="AD119" s="30">
        <f t="shared" si="84"/>
        <v>348.1</v>
      </c>
      <c r="AE119" s="30">
        <f t="shared" si="84"/>
        <v>0</v>
      </c>
      <c r="AF119" s="20"/>
    </row>
    <row r="120" spans="1:33" s="3" customFormat="1" ht="20.25" customHeight="1" x14ac:dyDescent="0.3">
      <c r="A120" s="57"/>
      <c r="B120" s="58"/>
      <c r="C120" s="58"/>
      <c r="D120" s="58"/>
      <c r="E120" s="58"/>
      <c r="F120" s="58"/>
      <c r="G120" s="58"/>
      <c r="H120" s="58"/>
      <c r="I120" s="58"/>
      <c r="J120" s="59"/>
      <c r="K120" s="59"/>
      <c r="L120" s="59"/>
      <c r="M120" s="59"/>
      <c r="N120" s="73"/>
      <c r="O120" s="73"/>
      <c r="P120" s="73"/>
      <c r="Q120" s="73"/>
      <c r="R120" s="59"/>
      <c r="S120" s="59"/>
      <c r="T120" s="59"/>
      <c r="U120" s="59"/>
      <c r="V120" s="59"/>
      <c r="W120" s="59"/>
      <c r="X120" s="59"/>
      <c r="Y120" s="59"/>
      <c r="Z120" s="93"/>
      <c r="AA120" s="93"/>
      <c r="AB120" s="59"/>
      <c r="AC120" s="59"/>
      <c r="AD120" s="59"/>
      <c r="AE120" s="60"/>
      <c r="AF120" s="61"/>
    </row>
    <row r="121" spans="1:33" ht="18.75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74"/>
      <c r="O121" s="74"/>
      <c r="P121" s="74"/>
      <c r="Q121" s="74"/>
      <c r="R121" s="84"/>
      <c r="S121" s="84"/>
      <c r="T121" s="84"/>
      <c r="U121" s="84"/>
      <c r="V121" s="84"/>
      <c r="W121" s="84"/>
      <c r="X121" s="84"/>
      <c r="Y121" s="84"/>
      <c r="Z121" s="94"/>
      <c r="AA121" s="94"/>
      <c r="AB121" s="9"/>
      <c r="AC121" s="9"/>
      <c r="AD121" s="9"/>
      <c r="AE121" s="9"/>
      <c r="AF121" s="9"/>
    </row>
    <row r="122" spans="1:33" ht="21" x14ac:dyDescent="0.35">
      <c r="A122" s="9"/>
      <c r="B122" s="64" t="s">
        <v>87</v>
      </c>
      <c r="C122" s="64"/>
      <c r="D122" s="64"/>
      <c r="E122" s="64"/>
      <c r="F122" s="64"/>
      <c r="G122" s="64"/>
      <c r="H122" s="65"/>
      <c r="I122" s="65"/>
      <c r="J122" s="64"/>
      <c r="K122" s="64"/>
      <c r="L122" s="64"/>
      <c r="M122" s="64" t="s">
        <v>88</v>
      </c>
      <c r="N122" s="75"/>
      <c r="O122" s="74"/>
      <c r="P122" s="74"/>
      <c r="Q122" s="74"/>
      <c r="R122" s="84"/>
      <c r="S122" s="84"/>
      <c r="T122" s="84"/>
      <c r="U122" s="84"/>
      <c r="V122" s="84"/>
      <c r="W122" s="84"/>
      <c r="X122" s="84"/>
      <c r="Y122" s="84"/>
      <c r="Z122" s="94"/>
      <c r="AA122" s="94"/>
      <c r="AB122" s="9"/>
      <c r="AC122" s="9"/>
      <c r="AD122" s="9"/>
      <c r="AE122" s="9"/>
      <c r="AF122" s="9"/>
    </row>
    <row r="123" spans="1:33" ht="18.75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74"/>
      <c r="O123" s="74"/>
      <c r="P123" s="74"/>
      <c r="Q123" s="74"/>
      <c r="R123" s="84"/>
      <c r="S123" s="84"/>
      <c r="T123" s="84"/>
      <c r="U123" s="84"/>
      <c r="V123" s="84"/>
      <c r="W123" s="84"/>
      <c r="X123" s="84"/>
      <c r="Y123" s="84"/>
      <c r="Z123" s="94"/>
      <c r="AA123" s="94"/>
      <c r="AB123" s="9"/>
      <c r="AC123" s="9"/>
      <c r="AD123" s="9"/>
      <c r="AE123" s="9"/>
      <c r="AF123" s="9"/>
    </row>
    <row r="124" spans="1:33" ht="18.75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74"/>
      <c r="O124" s="74"/>
      <c r="P124" s="74"/>
      <c r="Q124" s="74"/>
      <c r="R124" s="84"/>
      <c r="S124" s="84"/>
      <c r="T124" s="84"/>
      <c r="U124" s="84"/>
      <c r="V124" s="84"/>
      <c r="W124" s="84"/>
      <c r="X124" s="84"/>
      <c r="Y124" s="84"/>
      <c r="Z124" s="94"/>
      <c r="AA124" s="94"/>
      <c r="AB124" s="9"/>
      <c r="AC124" s="9"/>
      <c r="AD124" s="9"/>
      <c r="AE124" s="9"/>
      <c r="AF124" s="9"/>
    </row>
    <row r="125" spans="1:33" ht="18.75" x14ac:dyDescent="0.3">
      <c r="A125" s="9"/>
      <c r="B125" s="9" t="s">
        <v>67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74"/>
      <c r="O125" s="74"/>
      <c r="P125" s="74"/>
      <c r="Q125" s="74"/>
      <c r="R125" s="84"/>
      <c r="S125" s="84"/>
      <c r="T125" s="84"/>
      <c r="U125" s="84"/>
      <c r="V125" s="84"/>
      <c r="W125" s="84"/>
      <c r="X125" s="84"/>
      <c r="Y125" s="84"/>
      <c r="Z125" s="94"/>
      <c r="AA125" s="94"/>
      <c r="AB125" s="9"/>
      <c r="AC125" s="9"/>
      <c r="AD125" s="9"/>
      <c r="AE125" s="9"/>
      <c r="AF125" s="9"/>
    </row>
    <row r="126" spans="1:33" ht="26.25" customHeight="1" x14ac:dyDescent="0.3">
      <c r="A126" s="9"/>
      <c r="B126" s="101" t="s">
        <v>70</v>
      </c>
      <c r="C126" s="101"/>
      <c r="D126" s="9" t="s">
        <v>71</v>
      </c>
      <c r="E126" s="9"/>
      <c r="F126" s="9"/>
      <c r="G126" s="9"/>
      <c r="H126" s="9"/>
      <c r="I126" s="9"/>
      <c r="J126" s="9"/>
      <c r="K126" s="9"/>
      <c r="L126" s="9"/>
      <c r="M126" s="9"/>
      <c r="N126" s="74"/>
      <c r="O126" s="74"/>
      <c r="P126" s="74"/>
      <c r="Q126" s="74"/>
      <c r="R126" s="84"/>
      <c r="S126" s="84"/>
      <c r="T126" s="84"/>
      <c r="U126" s="84"/>
      <c r="V126" s="84"/>
      <c r="W126" s="84"/>
      <c r="X126" s="84"/>
      <c r="Y126" s="84"/>
      <c r="Z126" s="94"/>
      <c r="AA126" s="94"/>
      <c r="AB126" s="9"/>
      <c r="AC126" s="9"/>
      <c r="AD126" s="9"/>
      <c r="AE126" s="9"/>
      <c r="AF126" s="9"/>
    </row>
    <row r="128" spans="1:33" x14ac:dyDescent="0.25">
      <c r="B128" s="66">
        <v>41954</v>
      </c>
    </row>
  </sheetData>
  <mergeCells count="22">
    <mergeCell ref="AD4:AE4"/>
    <mergeCell ref="V4:W4"/>
    <mergeCell ref="A2:R2"/>
    <mergeCell ref="X4:Y4"/>
    <mergeCell ref="Z4:AA4"/>
    <mergeCell ref="AB4:AC4"/>
    <mergeCell ref="B126:C126"/>
    <mergeCell ref="AF20:AF24"/>
    <mergeCell ref="R4:S4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AF4:AF5"/>
    <mergeCell ref="T4:U4"/>
  </mergeCells>
  <pageMargins left="0.19685039370078741" right="0.19685039370078741" top="0.59055118110236227" bottom="0.15748031496062992" header="0.31496062992125984" footer="0.31496062992125984"/>
  <pageSetup paperSize="9" scale="42" fitToWidth="0" fitToHeight="0" orientation="landscape" r:id="rId1"/>
  <rowBreaks count="4" manualBreakCount="4">
    <brk id="35" max="32" man="1"/>
    <brk id="63" max="32" man="1"/>
    <brk id="96" max="32" man="1"/>
    <brk id="105" max="32" man="1"/>
  </rowBreaks>
  <colBreaks count="1" manualBreakCount="1">
    <brk id="24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Мороз Ольга Евгеньевна</cp:lastModifiedBy>
  <cp:lastPrinted>2014-11-14T09:26:46Z</cp:lastPrinted>
  <dcterms:created xsi:type="dcterms:W3CDTF">2014-03-05T08:55:50Z</dcterms:created>
  <dcterms:modified xsi:type="dcterms:W3CDTF">2014-11-14T09:30:10Z</dcterms:modified>
</cp:coreProperties>
</file>